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defaultThemeVersion="124226"/>
  <mc:AlternateContent xmlns:mc="http://schemas.openxmlformats.org/markup-compatibility/2006">
    <mc:Choice Requires="x15">
      <x15ac:absPath xmlns:x15ac="http://schemas.microsoft.com/office/spreadsheetml/2010/11/ac" url="T:\ACHETEURS\DOSSIERS-ACHATS\1. EN_CONSULTATION\2025-BBAS-DOTA-EUROHAPS CENTRALE-CT\2-PUBLICATION\"/>
    </mc:Choice>
  </mc:AlternateContent>
  <xr:revisionPtr revIDLastSave="0" documentId="13_ncr:1_{2C596B97-0C3B-4661-99B6-ACD3F6D2D3CA}" xr6:coauthVersionLast="36" xr6:coauthVersionMax="36" xr10:uidLastSave="{00000000-0000-0000-0000-000000000000}"/>
  <bookViews>
    <workbookView xWindow="0" yWindow="0" windowWidth="28800" windowHeight="12110" xr2:uid="{00000000-000D-0000-FFFF-FFFF00000000}"/>
  </bookViews>
  <sheets>
    <sheet name="Matrice Synthèse" sheetId="64" r:id="rId1"/>
    <sheet name="LEXIQUE" sheetId="61" state="hidden" r:id="rId2"/>
  </sheets>
  <definedNames>
    <definedName name="_xlnm._FilterDatabase" localSheetId="0" hidden="1">'Matrice Synthèse'!$A$3:$O$46</definedName>
    <definedName name="Article">LEXIQUE!$A$10:$A$23</definedName>
    <definedName name="Choix">#REF!</definedName>
    <definedName name="Eléments">#REF!</definedName>
    <definedName name="éléments">#REF!</definedName>
    <definedName name="Etapes">#REF!</definedName>
    <definedName name="gestion">LEXIQUE!$D$2:$D$16</definedName>
    <definedName name="Gestion_de_l_exigence">LEXIQUE!$C$1:$D$15</definedName>
    <definedName name="Gestion_de_l_exigence_">LEXIQUE!$D$2:$D$15</definedName>
    <definedName name="_xlnm.Print_Titles" localSheetId="0">'Matrice Synthèse'!$3:$5</definedName>
    <definedName name="Méthode">LEXIQUE!$A$2:$A$8</definedName>
    <definedName name="niveau">LEXIQUE!$D$21:$D$23</definedName>
    <definedName name="Niveaux">#REF!</definedName>
    <definedName name="Phase">LEXIQUE!$F$2:$F$10</definedName>
    <definedName name="Phases">#REF!</definedName>
  </definedNames>
  <calcPr calcId="191029"/>
</workbook>
</file>

<file path=xl/calcChain.xml><?xml version="1.0" encoding="utf-8"?>
<calcChain xmlns="http://schemas.openxmlformats.org/spreadsheetml/2006/main">
  <c r="M22" i="64" l="1"/>
  <c r="M23" i="64"/>
  <c r="M24" i="64"/>
  <c r="M25" i="64"/>
  <c r="M26" i="64"/>
  <c r="M27" i="64"/>
  <c r="M28" i="64"/>
  <c r="M29" i="64"/>
  <c r="N23" i="64"/>
  <c r="N24" i="64"/>
  <c r="N25" i="64"/>
  <c r="N26" i="64"/>
  <c r="N27" i="64"/>
  <c r="N28" i="64"/>
  <c r="I22" i="64"/>
  <c r="K22" i="64" s="1"/>
  <c r="I23" i="64"/>
  <c r="K23" i="64" s="1"/>
  <c r="I24" i="64"/>
  <c r="K24" i="64" s="1"/>
  <c r="N22" i="64"/>
  <c r="H24" i="64"/>
  <c r="H23" i="64"/>
  <c r="H22" i="64"/>
  <c r="N46" i="64" l="1"/>
  <c r="N7" i="64"/>
  <c r="N8" i="64"/>
  <c r="N9" i="64"/>
  <c r="N10" i="64"/>
  <c r="N11" i="64"/>
  <c r="N12" i="64"/>
  <c r="N13" i="64"/>
  <c r="N14" i="64"/>
  <c r="N15" i="64"/>
  <c r="N16" i="64"/>
  <c r="N17" i="64"/>
  <c r="N18" i="64"/>
  <c r="N19" i="64"/>
  <c r="N20" i="64"/>
  <c r="N21" i="64"/>
  <c r="N29" i="64"/>
  <c r="N30" i="64"/>
  <c r="N31" i="64"/>
  <c r="N32" i="64"/>
  <c r="N33" i="64"/>
  <c r="N34" i="64"/>
  <c r="N35" i="64"/>
  <c r="N36" i="64"/>
  <c r="N37" i="64"/>
  <c r="N38" i="64"/>
  <c r="N39" i="64"/>
  <c r="N40" i="64"/>
  <c r="N41" i="64"/>
  <c r="N42" i="64"/>
  <c r="N43" i="64"/>
  <c r="N44" i="64"/>
  <c r="N45" i="64"/>
  <c r="K21" i="64"/>
  <c r="K26" i="64"/>
  <c r="K36" i="64"/>
  <c r="I7" i="64"/>
  <c r="I8" i="64"/>
  <c r="I9" i="64"/>
  <c r="I10" i="64"/>
  <c r="I11" i="64"/>
  <c r="I12" i="64"/>
  <c r="I13" i="64"/>
  <c r="I14" i="64"/>
  <c r="I15" i="64"/>
  <c r="I16" i="64"/>
  <c r="I17" i="64"/>
  <c r="I18" i="64"/>
  <c r="I19" i="64"/>
  <c r="I20" i="64"/>
  <c r="I21" i="64"/>
  <c r="I25" i="64"/>
  <c r="I26" i="64"/>
  <c r="I27" i="64"/>
  <c r="I28" i="64"/>
  <c r="I29" i="64"/>
  <c r="I30" i="64"/>
  <c r="I31" i="64"/>
  <c r="I32" i="64"/>
  <c r="I33" i="64"/>
  <c r="I34" i="64"/>
  <c r="I35" i="64"/>
  <c r="I36" i="64"/>
  <c r="I37" i="64"/>
  <c r="I38" i="64"/>
  <c r="K38" i="64" s="1"/>
  <c r="I39" i="64"/>
  <c r="I40" i="64"/>
  <c r="I41" i="64"/>
  <c r="I42" i="64"/>
  <c r="I43" i="64"/>
  <c r="I44" i="64"/>
  <c r="I45" i="64"/>
  <c r="I6" i="64"/>
  <c r="H7" i="64"/>
  <c r="K7" i="64" s="1"/>
  <c r="H8" i="64"/>
  <c r="K8" i="64" s="1"/>
  <c r="H9" i="64"/>
  <c r="K9" i="64" s="1"/>
  <c r="H10" i="64"/>
  <c r="K10" i="64" s="1"/>
  <c r="H11" i="64"/>
  <c r="K11" i="64" s="1"/>
  <c r="H12" i="64"/>
  <c r="K12" i="64" s="1"/>
  <c r="H13" i="64"/>
  <c r="K13" i="64" s="1"/>
  <c r="H14" i="64"/>
  <c r="K14" i="64" s="1"/>
  <c r="H15" i="64"/>
  <c r="K15" i="64" s="1"/>
  <c r="H16" i="64"/>
  <c r="K16" i="64" s="1"/>
  <c r="H17" i="64"/>
  <c r="H18" i="64"/>
  <c r="K18" i="64" s="1"/>
  <c r="H19" i="64"/>
  <c r="K19" i="64" s="1"/>
  <c r="H20" i="64"/>
  <c r="K20" i="64" s="1"/>
  <c r="H21" i="64"/>
  <c r="H25" i="64"/>
  <c r="K25" i="64" s="1"/>
  <c r="H26" i="64"/>
  <c r="H27" i="64"/>
  <c r="K27" i="64" s="1"/>
  <c r="H28" i="64"/>
  <c r="K28" i="64" s="1"/>
  <c r="H29" i="64"/>
  <c r="K29" i="64" s="1"/>
  <c r="H30" i="64"/>
  <c r="K30" i="64" s="1"/>
  <c r="H31" i="64"/>
  <c r="K31" i="64" s="1"/>
  <c r="H32" i="64"/>
  <c r="H33" i="64"/>
  <c r="K33" i="64" s="1"/>
  <c r="H34" i="64"/>
  <c r="K34" i="64" s="1"/>
  <c r="H35" i="64"/>
  <c r="K35" i="64" s="1"/>
  <c r="H36" i="64"/>
  <c r="H37" i="64"/>
  <c r="K37" i="64" s="1"/>
  <c r="H38" i="64"/>
  <c r="H39" i="64"/>
  <c r="K39" i="64" s="1"/>
  <c r="H40" i="64"/>
  <c r="K40" i="64" s="1"/>
  <c r="H41" i="64"/>
  <c r="K41" i="64" s="1"/>
  <c r="H42" i="64"/>
  <c r="K42" i="64" s="1"/>
  <c r="H43" i="64"/>
  <c r="K43" i="64" s="1"/>
  <c r="H44" i="64"/>
  <c r="H45" i="64"/>
  <c r="K45" i="64" s="1"/>
  <c r="H6" i="64"/>
  <c r="K6" i="64" s="1"/>
  <c r="M6" i="64" s="1"/>
  <c r="K44" i="64" l="1"/>
  <c r="K32" i="64"/>
  <c r="K17" i="64"/>
  <c r="N6" i="64"/>
  <c r="M17" i="64" l="1"/>
  <c r="M8" i="64" l="1"/>
  <c r="M9" i="64"/>
  <c r="M10" i="64"/>
  <c r="M11" i="64"/>
  <c r="M12" i="64"/>
  <c r="M13" i="64"/>
  <c r="M15" i="64"/>
  <c r="M18" i="64"/>
  <c r="M19" i="64"/>
  <c r="M20" i="64"/>
  <c r="M30" i="64"/>
  <c r="M31" i="64"/>
  <c r="M32" i="64"/>
  <c r="M33" i="64"/>
  <c r="M34" i="64"/>
  <c r="M36" i="64"/>
  <c r="M37" i="64"/>
  <c r="M38" i="64"/>
  <c r="M39" i="64"/>
  <c r="M40" i="64"/>
  <c r="M41" i="64"/>
  <c r="M42" i="64"/>
  <c r="M43" i="64"/>
  <c r="M44" i="64"/>
  <c r="M45" i="64"/>
  <c r="M35" i="64" l="1"/>
  <c r="M16" i="64"/>
  <c r="M7" i="64"/>
  <c r="M21" i="64"/>
  <c r="M14" i="64" l="1"/>
  <c r="M46" i="64" l="1"/>
</calcChain>
</file>

<file path=xl/sharedStrings.xml><?xml version="1.0" encoding="utf-8"?>
<sst xmlns="http://schemas.openxmlformats.org/spreadsheetml/2006/main" count="213" uniqueCount="127">
  <si>
    <t>Exigence</t>
  </si>
  <si>
    <t>Souhaitable</t>
  </si>
  <si>
    <t>I</t>
  </si>
  <si>
    <t>S</t>
  </si>
  <si>
    <t>Contrôle</t>
  </si>
  <si>
    <t>Titre</t>
  </si>
  <si>
    <t>Essai</t>
  </si>
  <si>
    <t>Etude de Conception</t>
  </si>
  <si>
    <t>Analyse</t>
  </si>
  <si>
    <t>Méthodes de test</t>
  </si>
  <si>
    <t>Gestion de l'exigence</t>
  </si>
  <si>
    <t>Oui</t>
  </si>
  <si>
    <t>Non</t>
  </si>
  <si>
    <t>Niveau de l'exigence</t>
  </si>
  <si>
    <t>Minimale</t>
  </si>
  <si>
    <t>m</t>
  </si>
  <si>
    <t>Pondération</t>
  </si>
  <si>
    <t>Note technique</t>
  </si>
  <si>
    <t>Note</t>
  </si>
  <si>
    <t>N° Exigence</t>
  </si>
  <si>
    <t>Impératif</t>
  </si>
  <si>
    <t>Non (0)</t>
  </si>
  <si>
    <t>Gestion de l'exigence ou valeur (0-10)</t>
  </si>
  <si>
    <t>Cible</t>
  </si>
  <si>
    <t>Signe</t>
  </si>
  <si>
    <t>Gestion de l'exigence ou valeur</t>
  </si>
  <si>
    <t>Commentaire</t>
  </si>
  <si>
    <t>Limitation</t>
  </si>
  <si>
    <t>Projet EUROHAPS</t>
  </si>
  <si>
    <t>STB LiDAR</t>
  </si>
  <si>
    <t>[E0-01]</t>
  </si>
  <si>
    <t>[E0-02]</t>
  </si>
  <si>
    <t>[E0-03]</t>
  </si>
  <si>
    <t>[E0-04]</t>
  </si>
  <si>
    <t>[E0-05]</t>
  </si>
  <si>
    <t>[E0-06]</t>
  </si>
  <si>
    <t>[E0-07]</t>
  </si>
  <si>
    <t>[E0-08]</t>
  </si>
  <si>
    <t>[E0-09]</t>
  </si>
  <si>
    <t>[E0-10]</t>
  </si>
  <si>
    <t>[E0-11]</t>
  </si>
  <si>
    <t>[E0-12]</t>
  </si>
  <si>
    <t>[E0-13]</t>
  </si>
  <si>
    <t>[E0-14]</t>
  </si>
  <si>
    <t>[E0-15]</t>
  </si>
  <si>
    <t>[E0-16]</t>
  </si>
  <si>
    <t xml:space="preserve">[E2-01] </t>
  </si>
  <si>
    <t xml:space="preserve">[E2-02] </t>
  </si>
  <si>
    <t xml:space="preserve">[E2-03] </t>
  </si>
  <si>
    <t xml:space="preserve">[E2-04] </t>
  </si>
  <si>
    <t xml:space="preserve">[E2-05] </t>
  </si>
  <si>
    <t xml:space="preserve">[E2-06] </t>
  </si>
  <si>
    <t xml:space="preserve">[E2-07] </t>
  </si>
  <si>
    <t xml:space="preserve">[E2-08] </t>
  </si>
  <si>
    <t xml:space="preserve">[E2-09] </t>
  </si>
  <si>
    <t xml:space="preserve">[E2-10] </t>
  </si>
  <si>
    <t xml:space="preserve">[E2-11] </t>
  </si>
  <si>
    <t xml:space="preserve">[E2-12] </t>
  </si>
  <si>
    <t xml:space="preserve">[E2-13] </t>
  </si>
  <si>
    <t xml:space="preserve">[E2-14] </t>
  </si>
  <si>
    <t xml:space="preserve">[E2-15] </t>
  </si>
  <si>
    <t xml:space="preserve">[E2-16] </t>
  </si>
  <si>
    <t>(I) La température minimale de fonctionnement doit être inférieure ou égale à -40 °C</t>
  </si>
  <si>
    <t>(I) La température maximale de fonctionnement doit être supérieure ou égale à 70 °C</t>
  </si>
  <si>
    <t>(I) La pression minimale de fonctionnement doit être inférieure à 70 kPa</t>
  </si>
  <si>
    <t>(I) La tension minimale d’alimentation doit être inférieure ou égale à 20 V continu</t>
  </si>
  <si>
    <t>(I) La tension maximale d’alimentation doit être supérieure ou égale à 30 V continu</t>
  </si>
  <si>
    <t>(S) L’alimentation est optimisée pour une tension de 28 V DC</t>
  </si>
  <si>
    <t>(I) Le courant consommé ne dépasse pas 7.5 A dans toutes les phases de fonctionnement du système (allumage, fonctionnement, extinction)</t>
  </si>
  <si>
    <t>(I) Les connecteurs d’alimentation sont verrouillables (push-pull, bayonette, vis…)</t>
  </si>
  <si>
    <t>(S) Les contrepartie des connecteurs d’alimentation présents sur le système sont fournis</t>
  </si>
  <si>
    <t>(I) Le protocole de communication est documenté</t>
  </si>
  <si>
    <t>(S) Une bibliothèque pour la programmation (API) est fournie et compatible de l’environnement Linux x86_64 et ARM64 est fournie</t>
  </si>
  <si>
    <t>(I) Les plans des interfaces mécaniques sont fournis</t>
  </si>
  <si>
    <t>(S) Les modèles CAO des éléments sont fournis aux format STEP</t>
  </si>
  <si>
    <t>(I) Les connecteurs d’interface sont verrouillables (push-pull, bayonette, vis…)</t>
  </si>
  <si>
    <t>(S) Les contrepartie des connecteurs d’interface présents sur le système sont fournis</t>
  </si>
  <si>
    <t>(I) La gamme vitesse angulaire est d’au moins ±20°/s</t>
  </si>
  <si>
    <t xml:space="preserve">(M) La variation de biais des gyroscopes est inférieure ou égale à 0.1°/h </t>
  </si>
  <si>
    <t>(M) La marche aléatoire angulaire est inférieure ou égale à 0.05 °/√hr</t>
  </si>
  <si>
    <t>(m) La fréquence d’échantillonnage des données gyroscopiques accessibles est d’au moins 200 Hz</t>
  </si>
  <si>
    <t>(S) La fréquence d’échantillonnage des données gyroscopiques accessibles est visée est de 500 Hz</t>
  </si>
  <si>
    <t xml:space="preserve"> (I) La gamme d’accélération mesurée est d’au moins ±2.5 g</t>
  </si>
  <si>
    <t>(M) La variation de biais des accéléromètres est inférieure ou égale à 30 µg</t>
  </si>
  <si>
    <t>(M) La marche aléatoire des accéléromètres est inférieure ou égale à 100 µg/√hr</t>
  </si>
  <si>
    <t>(m) La fréquence d’échantillonnage des données accélérométriques accessibles est d’au moins 200 Hz</t>
  </si>
  <si>
    <t>(S) La fréquence d’échantillonnage des données accélérométriques accessibles est de 500 Hz</t>
  </si>
  <si>
    <t>(I) Le système est équipé d’un magnétomètre</t>
  </si>
  <si>
    <t>(m) La fréquence d’échantillonnage du magnétomètre est d’au moins 100 Hz</t>
  </si>
  <si>
    <t>(I) Le système de navigation inertiel est équipé d’un récepteur GNSS</t>
  </si>
  <si>
    <t>(I) Le récepteur est compatible d’une configuration double antenne</t>
  </si>
  <si>
    <t>(S) Le récepteur est compatible d’un service PPP (Precise Point Positionning)</t>
  </si>
  <si>
    <t>(S) L’abonnement au service pour une durée de 2 ans est incluse dans la prestation</t>
  </si>
  <si>
    <t xml:space="preserve">[E2-17] </t>
  </si>
  <si>
    <t>(S) Le récepteur est compatible d’une utilisation en RTK (RealTime Kinematic)</t>
  </si>
  <si>
    <t xml:space="preserve">[E2-18] </t>
  </si>
  <si>
    <t xml:space="preserve">(S) Le récepteur est compatible des signaux GPS et Galileo </t>
  </si>
  <si>
    <t xml:space="preserve">[E2-19] </t>
  </si>
  <si>
    <t>(I) Les données brutes sont accessibles par l’interface de communication</t>
  </si>
  <si>
    <t xml:space="preserve">[E2-20] </t>
  </si>
  <si>
    <t>(M) La masse totale est inférieure à 1 kg</t>
  </si>
  <si>
    <t xml:space="preserve">[E2-21] </t>
  </si>
  <si>
    <t>(M) La consommation électrique est inférieure à 15 W dans toutes les phases de fonctionnement</t>
  </si>
  <si>
    <t>M</t>
  </si>
  <si>
    <t>Conformité exigence</t>
  </si>
  <si>
    <t>5 points pour OUI</t>
  </si>
  <si>
    <t>1 point pour OUI</t>
  </si>
  <si>
    <t>1 points pour OUI</t>
  </si>
  <si>
    <t>2 point par 0.001, max 20</t>
  </si>
  <si>
    <t>1 point par 20 Hz jusqu'à 5</t>
  </si>
  <si>
    <t>3 points</t>
  </si>
  <si>
    <t>1 point par µg jusqu'à 10</t>
  </si>
  <si>
    <t>1 point par µg/h jusqu'à 5</t>
  </si>
  <si>
    <t>2 points</t>
  </si>
  <si>
    <t>1 point</t>
  </si>
  <si>
    <t>2 points par kg jusqu'à10</t>
  </si>
  <si>
    <t>-</t>
  </si>
  <si>
    <t>+</t>
  </si>
  <si>
    <t>2 point par 0.01, max 20</t>
  </si>
  <si>
    <t>Maximum de point</t>
  </si>
  <si>
    <t>[E0-17]</t>
  </si>
  <si>
    <t>(I) La documentation utilisateur est fourni</t>
  </si>
  <si>
    <t>[E0-18]</t>
  </si>
  <si>
    <t>(I) Le system est livré à l’ONERA Toulouse</t>
  </si>
  <si>
    <t>[E0-19]</t>
  </si>
  <si>
    <t>(I) Le système est garanti 1 an.</t>
  </si>
  <si>
    <t>(I) Le medium de communication répond à au moins un des standards suivants : RS232, RS485, ethernet, CAN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</si>
</sst>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Note technique : &quot;#0&quot; /&quot;"/>
  </numFmts>
  <fonts count="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8"/>
      <color theme="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1" fillId="0" borderId="1" xfId="0" applyFont="1" applyBorder="1"/>
    <xf numFmtId="0" fontId="1" fillId="0" borderId="1" xfId="0" applyFont="1" applyFill="1" applyBorder="1"/>
    <xf numFmtId="0" fontId="1" fillId="0" borderId="0" xfId="0" applyFont="1"/>
    <xf numFmtId="0" fontId="1" fillId="0" borderId="0" xfId="0" applyFont="1" applyBorder="1"/>
    <xf numFmtId="0" fontId="1" fillId="0" borderId="0" xfId="0" applyFont="1" applyBorder="1" applyAlignment="1"/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Alignment="1">
      <alignment wrapText="1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wrapText="1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wrapText="1"/>
    </xf>
    <xf numFmtId="0" fontId="1" fillId="0" borderId="6" xfId="0" applyFont="1" applyBorder="1"/>
    <xf numFmtId="0" fontId="1" fillId="0" borderId="8" xfId="0" applyFont="1" applyBorder="1"/>
    <xf numFmtId="1" fontId="1" fillId="0" borderId="5" xfId="0" applyNumberFormat="1" applyFont="1" applyBorder="1" applyAlignment="1">
      <alignment wrapText="1"/>
    </xf>
    <xf numFmtId="0" fontId="1" fillId="4" borderId="5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5" fillId="2" borderId="12" xfId="0" applyFont="1" applyFill="1" applyBorder="1" applyAlignment="1" applyProtection="1">
      <alignment horizontal="center" vertical="center"/>
      <protection locked="0"/>
    </xf>
    <xf numFmtId="0" fontId="1" fillId="6" borderId="5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5" fillId="4" borderId="11" xfId="0" applyFont="1" applyFill="1" applyBorder="1" applyAlignment="1">
      <alignment horizontal="center" vertical="center"/>
    </xf>
    <xf numFmtId="0" fontId="5" fillId="4" borderId="12" xfId="0" applyFont="1" applyFill="1" applyBorder="1" applyAlignment="1">
      <alignment horizontal="center" vertical="center"/>
    </xf>
    <xf numFmtId="0" fontId="0" fillId="0" borderId="21" xfId="0" applyBorder="1" applyAlignment="1">
      <alignment vertical="top" wrapText="1"/>
    </xf>
    <xf numFmtId="0" fontId="0" fillId="0" borderId="14" xfId="0" applyBorder="1" applyAlignment="1">
      <alignment vertical="top" wrapText="1"/>
    </xf>
    <xf numFmtId="0" fontId="1" fillId="0" borderId="14" xfId="0" applyFont="1" applyBorder="1" applyAlignment="1">
      <alignment vertical="top" wrapText="1"/>
    </xf>
    <xf numFmtId="0" fontId="1" fillId="0" borderId="20" xfId="0" applyFont="1" applyBorder="1" applyAlignment="1">
      <alignment horizontal="center" vertical="center"/>
    </xf>
    <xf numFmtId="0" fontId="1" fillId="7" borderId="20" xfId="0" applyFont="1" applyFill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0" fillId="0" borderId="22" xfId="0" applyBorder="1" applyAlignment="1">
      <alignment vertical="top" wrapText="1"/>
    </xf>
    <xf numFmtId="164" fontId="6" fillId="5" borderId="23" xfId="0" applyNumberFormat="1" applyFont="1" applyFill="1" applyBorder="1" applyAlignment="1">
      <alignment horizontal="right" wrapText="1"/>
    </xf>
    <xf numFmtId="0" fontId="6" fillId="5" borderId="23" xfId="0" applyFont="1" applyFill="1" applyBorder="1" applyAlignment="1">
      <alignment horizontal="left"/>
    </xf>
    <xf numFmtId="0" fontId="5" fillId="0" borderId="19" xfId="0" applyFont="1" applyBorder="1" applyAlignment="1" applyProtection="1">
      <alignment horizontal="center" vertical="center" wrapText="1"/>
      <protection locked="0"/>
    </xf>
    <xf numFmtId="0" fontId="5" fillId="0" borderId="20" xfId="0" applyFont="1" applyBorder="1" applyAlignment="1" applyProtection="1">
      <alignment horizontal="center" vertical="center" wrapText="1"/>
      <protection locked="0"/>
    </xf>
    <xf numFmtId="0" fontId="5" fillId="0" borderId="20" xfId="0" quotePrefix="1" applyFont="1" applyBorder="1" applyAlignment="1" applyProtection="1">
      <alignment horizontal="center" vertical="center" wrapText="1"/>
      <protection locked="0"/>
    </xf>
    <xf numFmtId="0" fontId="3" fillId="0" borderId="20" xfId="0" applyFont="1" applyBorder="1" applyAlignment="1" applyProtection="1">
      <alignment horizontal="center" vertical="center" wrapText="1"/>
      <protection locked="0"/>
    </xf>
    <xf numFmtId="0" fontId="1" fillId="8" borderId="24" xfId="0" applyFont="1" applyFill="1" applyBorder="1" applyAlignment="1">
      <alignment horizontal="center" vertical="center"/>
    </xf>
    <xf numFmtId="1" fontId="7" fillId="0" borderId="18" xfId="0" applyNumberFormat="1" applyFont="1" applyBorder="1" applyAlignment="1">
      <alignment wrapText="1"/>
    </xf>
    <xf numFmtId="0" fontId="7" fillId="4" borderId="19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horizontal="center" vertical="center"/>
    </xf>
    <xf numFmtId="0" fontId="5" fillId="9" borderId="20" xfId="0" applyFont="1" applyFill="1" applyBorder="1" applyAlignment="1">
      <alignment horizontal="center" vertical="center" wrapText="1"/>
    </xf>
    <xf numFmtId="0" fontId="3" fillId="9" borderId="19" xfId="0" applyFont="1" applyFill="1" applyBorder="1" applyAlignment="1">
      <alignment horizontal="center" vertical="center" wrapText="1"/>
    </xf>
    <xf numFmtId="0" fontId="3" fillId="9" borderId="20" xfId="0" applyFont="1" applyFill="1" applyBorder="1" applyAlignment="1">
      <alignment horizontal="center" vertical="center" wrapText="1"/>
    </xf>
    <xf numFmtId="0" fontId="1" fillId="8" borderId="21" xfId="0" applyFont="1" applyFill="1" applyBorder="1" applyAlignment="1">
      <alignment horizontal="center" vertical="center"/>
    </xf>
    <xf numFmtId="0" fontId="1" fillId="8" borderId="14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0" fontId="5" fillId="3" borderId="7" xfId="0" applyFont="1" applyFill="1" applyBorder="1" applyAlignment="1">
      <alignment horizontal="center" vertical="center" wrapText="1"/>
    </xf>
    <xf numFmtId="0" fontId="4" fillId="3" borderId="6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3" xfId="0" applyFont="1" applyFill="1" applyBorder="1" applyAlignment="1">
      <alignment horizontal="center" vertical="center" wrapText="1"/>
    </xf>
    <xf numFmtId="0" fontId="5" fillId="3" borderId="16" xfId="0" applyFont="1" applyFill="1" applyBorder="1" applyAlignment="1">
      <alignment horizontal="center" vertical="center"/>
    </xf>
    <xf numFmtId="0" fontId="5" fillId="3" borderId="17" xfId="0" applyFont="1" applyFill="1" applyBorder="1" applyAlignment="1">
      <alignment horizontal="center" vertical="center"/>
    </xf>
    <xf numFmtId="0" fontId="5" fillId="3" borderId="13" xfId="0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5" fillId="3" borderId="4" xfId="0" applyFont="1" applyFill="1" applyBorder="1" applyAlignment="1">
      <alignment horizontal="center" vertical="center" textRotation="180"/>
    </xf>
    <xf numFmtId="0" fontId="5" fillId="0" borderId="2" xfId="0" applyFont="1" applyBorder="1" applyAlignment="1">
      <alignment horizontal="center" vertical="center" textRotation="180"/>
    </xf>
    <xf numFmtId="0" fontId="5" fillId="3" borderId="10" xfId="0" applyFont="1" applyFill="1" applyBorder="1" applyAlignment="1">
      <alignment horizontal="center" vertical="center" textRotation="180"/>
    </xf>
    <xf numFmtId="0" fontId="5" fillId="0" borderId="3" xfId="0" applyFont="1" applyBorder="1" applyAlignment="1">
      <alignment horizontal="center" vertical="center" textRotation="180"/>
    </xf>
    <xf numFmtId="0" fontId="5" fillId="3" borderId="10" xfId="0" applyFont="1" applyFill="1" applyBorder="1" applyAlignment="1">
      <alignment horizontal="center" vertical="center"/>
    </xf>
    <xf numFmtId="0" fontId="5" fillId="3" borderId="3" xfId="0" applyFont="1" applyFill="1" applyBorder="1" applyAlignment="1">
      <alignment horizontal="center" vertical="center"/>
    </xf>
    <xf numFmtId="0" fontId="4" fillId="3" borderId="17" xfId="0" applyFont="1" applyFill="1" applyBorder="1" applyAlignment="1">
      <alignment horizontal="center" vertical="center" wrapText="1"/>
    </xf>
    <xf numFmtId="0" fontId="1" fillId="0" borderId="1" xfId="0" applyFont="1" applyBorder="1" applyAlignment="1"/>
  </cellXfs>
  <cellStyles count="1">
    <cellStyle name="Normal" xfId="0" builtinId="0"/>
  </cellStyles>
  <dxfs count="6">
    <dxf>
      <fill>
        <patternFill>
          <bgColor theme="3" tint="0.79998168889431442"/>
        </patternFill>
      </fill>
    </dxf>
    <dxf>
      <fill>
        <patternFill>
          <bgColor theme="3" tint="0.79998168889431442"/>
        </patternFill>
      </fill>
    </dxf>
    <dxf>
      <font>
        <color theme="6"/>
      </font>
      <fill>
        <patternFill>
          <bgColor theme="6" tint="0.39994506668294322"/>
        </patternFill>
      </fill>
    </dxf>
    <dxf>
      <font>
        <color theme="9"/>
      </font>
      <fill>
        <patternFill>
          <bgColor theme="9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47"/>
  <sheetViews>
    <sheetView tabSelected="1" zoomScaleNormal="100" workbookViewId="0">
      <pane xSplit="1" ySplit="5" topLeftCell="B6" activePane="bottomRight" state="frozenSplit"/>
      <selection pane="topRight" activeCell="B1" sqref="B1"/>
      <selection pane="bottomLeft" activeCell="A6" sqref="A6"/>
      <selection pane="bottomRight" activeCell="N13" sqref="N13"/>
    </sheetView>
  </sheetViews>
  <sheetFormatPr baseColWidth="10" defaultColWidth="11.453125" defaultRowHeight="12.5" x14ac:dyDescent="0.25"/>
  <cols>
    <col min="1" max="1" width="16.54296875" style="6" bestFit="1" customWidth="1"/>
    <col min="2" max="2" width="69.7265625" style="3" customWidth="1"/>
    <col min="3" max="3" width="8.26953125" style="3" bestFit="1" customWidth="1"/>
    <col min="4" max="4" width="2.81640625" style="3" customWidth="1"/>
    <col min="5" max="5" width="8.26953125" style="3" customWidth="1"/>
    <col min="6" max="6" width="12" style="3" customWidth="1"/>
    <col min="7" max="7" width="23" style="3" hidden="1" customWidth="1"/>
    <col min="8" max="9" width="35.453125" style="9" hidden="1" customWidth="1"/>
    <col min="10" max="10" width="8.26953125" style="9" bestFit="1" customWidth="1"/>
    <col min="11" max="11" width="15.26953125" style="3" hidden="1" customWidth="1"/>
    <col min="12" max="12" width="18" style="3" hidden="1" customWidth="1"/>
    <col min="13" max="13" width="33.81640625" style="6" bestFit="1" customWidth="1"/>
    <col min="14" max="14" width="36.1796875" style="3" customWidth="1"/>
    <col min="15" max="15" width="19.26953125" style="6" customWidth="1"/>
    <col min="16" max="16384" width="11.453125" style="3"/>
  </cols>
  <sheetData>
    <row r="1" spans="1:15" ht="14" x14ac:dyDescent="0.3">
      <c r="A1" s="49" t="s">
        <v>28</v>
      </c>
      <c r="B1" s="50"/>
      <c r="C1" s="50"/>
      <c r="D1" s="50"/>
      <c r="E1" s="50"/>
      <c r="F1" s="50"/>
      <c r="G1" s="50"/>
      <c r="H1" s="50"/>
      <c r="I1" s="50"/>
      <c r="J1" s="50"/>
      <c r="K1" s="51"/>
      <c r="L1" s="51"/>
      <c r="M1" s="51"/>
      <c r="N1" s="51"/>
      <c r="O1" s="51"/>
    </row>
    <row r="2" spans="1:15" ht="14.5" thickBot="1" x14ac:dyDescent="0.3">
      <c r="A2" s="64" t="s">
        <v>29</v>
      </c>
      <c r="B2" s="65"/>
      <c r="C2" s="65"/>
      <c r="D2" s="65"/>
      <c r="E2" s="65"/>
      <c r="F2" s="65"/>
      <c r="G2" s="65"/>
      <c r="H2" s="65"/>
      <c r="I2" s="65"/>
      <c r="J2" s="65"/>
      <c r="K2" s="65"/>
      <c r="L2" s="65"/>
      <c r="M2" s="65"/>
      <c r="N2" s="66"/>
      <c r="O2" s="66"/>
    </row>
    <row r="3" spans="1:15" ht="15" customHeight="1" x14ac:dyDescent="0.25">
      <c r="A3" s="52" t="s">
        <v>19</v>
      </c>
      <c r="B3" s="54" t="s">
        <v>5</v>
      </c>
      <c r="C3" s="67" t="s">
        <v>23</v>
      </c>
      <c r="D3" s="67" t="s">
        <v>24</v>
      </c>
      <c r="E3" s="69" t="s">
        <v>119</v>
      </c>
      <c r="F3" s="58" t="s">
        <v>25</v>
      </c>
      <c r="G3" s="52" t="s">
        <v>26</v>
      </c>
      <c r="H3" s="56" t="s">
        <v>22</v>
      </c>
      <c r="I3" s="18"/>
      <c r="J3" s="67" t="s">
        <v>0</v>
      </c>
      <c r="K3" s="56" t="s">
        <v>22</v>
      </c>
      <c r="L3" s="71" t="s">
        <v>16</v>
      </c>
      <c r="M3" s="61" t="s">
        <v>17</v>
      </c>
      <c r="N3" s="58" t="s">
        <v>104</v>
      </c>
      <c r="O3" s="3"/>
    </row>
    <row r="4" spans="1:15" ht="15" customHeight="1" x14ac:dyDescent="0.25">
      <c r="A4" s="53"/>
      <c r="B4" s="55"/>
      <c r="C4" s="68" t="s">
        <v>23</v>
      </c>
      <c r="D4" s="68" t="s">
        <v>24</v>
      </c>
      <c r="E4" s="70" t="s">
        <v>119</v>
      </c>
      <c r="F4" s="73"/>
      <c r="G4" s="53" t="s">
        <v>26</v>
      </c>
      <c r="H4" s="57"/>
      <c r="I4" s="19" t="s">
        <v>27</v>
      </c>
      <c r="J4" s="68"/>
      <c r="K4" s="57"/>
      <c r="L4" s="72"/>
      <c r="M4" s="62"/>
      <c r="N4" s="59"/>
      <c r="O4" s="3"/>
    </row>
    <row r="5" spans="1:15" ht="14.5" thickBot="1" x14ac:dyDescent="0.3">
      <c r="A5" s="53"/>
      <c r="B5" s="55"/>
      <c r="C5" s="68"/>
      <c r="D5" s="68"/>
      <c r="E5" s="70"/>
      <c r="F5" s="73"/>
      <c r="G5" s="53"/>
      <c r="H5" s="57"/>
      <c r="I5" s="19"/>
      <c r="J5" s="68"/>
      <c r="K5" s="57"/>
      <c r="L5" s="72"/>
      <c r="M5" s="63"/>
      <c r="N5" s="60"/>
      <c r="O5" s="3"/>
    </row>
    <row r="6" spans="1:15" ht="14.5" thickBot="1" x14ac:dyDescent="0.3">
      <c r="A6" s="32" t="s">
        <v>30</v>
      </c>
      <c r="B6" s="27" t="s">
        <v>62</v>
      </c>
      <c r="C6" s="45" t="s">
        <v>11</v>
      </c>
      <c r="D6" s="23"/>
      <c r="E6" s="47">
        <v>1</v>
      </c>
      <c r="F6" s="22"/>
      <c r="G6" s="36"/>
      <c r="H6" s="16" t="e">
        <f>ROUND(IF(F6="Non",-1,IF(F6&lt;&gt;"Oui",IF(D6="-",IF((C6-F6)*#REF!&gt;-1,(C6-F6)*#REF!,-1),(F6-C6)*#REF!),10)),7)</f>
        <v>#VALUE!</v>
      </c>
      <c r="I6" s="41">
        <f>E6</f>
        <v>1</v>
      </c>
      <c r="J6" s="25" t="s">
        <v>2</v>
      </c>
      <c r="K6" s="42" t="e">
        <f>IF(I6&lt;&gt;"",IF(I6=-1,0,H6),"")</f>
        <v>#VALUE!</v>
      </c>
      <c r="L6" s="17">
        <v>0</v>
      </c>
      <c r="M6" s="43" t="str">
        <f t="shared" ref="M6" si="0">IF(F6="","",IF(K6=-1,0,IF(K6=0,"",IF(K6&gt;E6,E6,IF(K6&lt;=0,"",K6)))))</f>
        <v/>
      </c>
      <c r="N6" s="21" t="str">
        <f>IF(F6&lt;&gt;"",IF(OR(J6="I",J6="M",J6="m"),IF(H6&lt;0,"NC","C"),IF(H6&lt;0,"--","C")),"compléter gestion de l'exigence ou valeur")</f>
        <v>compléter gestion de l'exigence ou valeur</v>
      </c>
      <c r="O6" s="3"/>
    </row>
    <row r="7" spans="1:15" ht="14.5" thickBot="1" x14ac:dyDescent="0.3">
      <c r="A7" s="30" t="s">
        <v>31</v>
      </c>
      <c r="B7" s="33" t="s">
        <v>63</v>
      </c>
      <c r="C7" s="46" t="s">
        <v>11</v>
      </c>
      <c r="D7" s="24"/>
      <c r="E7" s="48">
        <v>1</v>
      </c>
      <c r="F7" s="22"/>
      <c r="G7" s="37"/>
      <c r="H7" s="16" t="e">
        <f>ROUND(IF(F7="Non",-1,IF(F7&lt;&gt;"Oui",IF(D7="-",IF((C7-F7)*#REF!&gt;-1,(C7-F7)*#REF!,-1),(F7-C7)*#REF!),10)),7)</f>
        <v>#VALUE!</v>
      </c>
      <c r="I7" s="41">
        <f t="shared" ref="I7:I45" si="1">E7</f>
        <v>1</v>
      </c>
      <c r="J7" s="26" t="s">
        <v>2</v>
      </c>
      <c r="K7" s="42" t="e">
        <f t="shared" ref="K7:K45" si="2">IF(I7&lt;&gt;"",IF(I7=-1,0,H7),"")</f>
        <v>#VALUE!</v>
      </c>
      <c r="L7" s="17">
        <v>0</v>
      </c>
      <c r="M7" s="20" t="str">
        <f t="shared" ref="M7:M45" si="3">IF(F7="","",IF(K7=-1,0,IF(K7*E7=0,"",K7*E7)))</f>
        <v/>
      </c>
      <c r="N7" s="21" t="str">
        <f t="shared" ref="N7:N45" si="4">IF(F7&lt;&gt;"",IF(OR(J7="I",J7="M",J7="m"),IF(H7&lt;0,"NC","C"),IF(H7&lt;0,"--","C")),"compléter gestion de l'exigence ou valeur")</f>
        <v>compléter gestion de l'exigence ou valeur</v>
      </c>
      <c r="O7" s="3"/>
    </row>
    <row r="8" spans="1:15" ht="14.5" thickBot="1" x14ac:dyDescent="0.3">
      <c r="A8" s="30" t="s">
        <v>32</v>
      </c>
      <c r="B8" s="33" t="s">
        <v>64</v>
      </c>
      <c r="C8" s="46" t="s">
        <v>11</v>
      </c>
      <c r="D8" s="24"/>
      <c r="E8" s="48">
        <v>1</v>
      </c>
      <c r="F8" s="22"/>
      <c r="G8" s="37"/>
      <c r="H8" s="16" t="e">
        <f>ROUND(IF(F8="Non",-1,IF(F8&lt;&gt;"Oui",IF(D8="-",IF((C8-F8)*#REF!&gt;-1,(C8-F8)*#REF!,-1),(F8-C8)*#REF!),10)),7)</f>
        <v>#VALUE!</v>
      </c>
      <c r="I8" s="41">
        <f t="shared" si="1"/>
        <v>1</v>
      </c>
      <c r="J8" s="26" t="s">
        <v>2</v>
      </c>
      <c r="K8" s="42" t="e">
        <f t="shared" si="2"/>
        <v>#VALUE!</v>
      </c>
      <c r="L8" s="17">
        <v>0</v>
      </c>
      <c r="M8" s="20" t="str">
        <f t="shared" si="3"/>
        <v/>
      </c>
      <c r="N8" s="21" t="str">
        <f t="shared" si="4"/>
        <v>compléter gestion de l'exigence ou valeur</v>
      </c>
      <c r="O8" s="3"/>
    </row>
    <row r="9" spans="1:15" ht="14.5" thickBot="1" x14ac:dyDescent="0.3">
      <c r="A9" s="30" t="s">
        <v>33</v>
      </c>
      <c r="B9" s="33" t="s">
        <v>65</v>
      </c>
      <c r="C9" s="46" t="s">
        <v>11</v>
      </c>
      <c r="D9" s="24"/>
      <c r="E9" s="48"/>
      <c r="F9" s="22"/>
      <c r="G9" s="37"/>
      <c r="H9" s="16" t="e">
        <f>ROUND(IF(F9="Non",-1,IF(F9&lt;&gt;"Oui",IF(D9="-",IF((C9-F9)*#REF!&gt;-1,(C9-F9)*#REF!,-1),(F9-C9)*#REF!),10)),7)</f>
        <v>#VALUE!</v>
      </c>
      <c r="I9" s="41">
        <f t="shared" si="1"/>
        <v>0</v>
      </c>
      <c r="J9" s="26" t="s">
        <v>2</v>
      </c>
      <c r="K9" s="42" t="e">
        <f t="shared" si="2"/>
        <v>#VALUE!</v>
      </c>
      <c r="L9" s="17">
        <v>0</v>
      </c>
      <c r="M9" s="20" t="str">
        <f t="shared" si="3"/>
        <v/>
      </c>
      <c r="N9" s="21" t="str">
        <f t="shared" si="4"/>
        <v>compléter gestion de l'exigence ou valeur</v>
      </c>
      <c r="O9" s="3"/>
    </row>
    <row r="10" spans="1:15" ht="14.5" thickBot="1" x14ac:dyDescent="0.3">
      <c r="A10" s="30" t="s">
        <v>34</v>
      </c>
      <c r="B10" s="28" t="s">
        <v>66</v>
      </c>
      <c r="C10" s="46" t="s">
        <v>11</v>
      </c>
      <c r="D10" s="24"/>
      <c r="E10" s="48"/>
      <c r="F10" s="22"/>
      <c r="G10" s="37"/>
      <c r="H10" s="16" t="e">
        <f>ROUND(IF(F10="Non",-1,IF(F10&lt;&gt;"Oui",IF(D10="-",IF((C10-F10)*#REF!&gt;-1,(C10-F10)*#REF!,-1),(F10-C10)*#REF!),10)),7)</f>
        <v>#VALUE!</v>
      </c>
      <c r="I10" s="41">
        <f t="shared" si="1"/>
        <v>0</v>
      </c>
      <c r="J10" s="26" t="s">
        <v>2</v>
      </c>
      <c r="K10" s="42" t="e">
        <f t="shared" si="2"/>
        <v>#VALUE!</v>
      </c>
      <c r="L10" s="17">
        <v>0</v>
      </c>
      <c r="M10" s="20" t="str">
        <f t="shared" si="3"/>
        <v/>
      </c>
      <c r="N10" s="21" t="str">
        <f t="shared" si="4"/>
        <v>compléter gestion de l'exigence ou valeur</v>
      </c>
      <c r="O10" s="3"/>
    </row>
    <row r="11" spans="1:15" ht="14.5" thickBot="1" x14ac:dyDescent="0.3">
      <c r="A11" s="30" t="s">
        <v>35</v>
      </c>
      <c r="B11" s="28" t="s">
        <v>67</v>
      </c>
      <c r="C11" s="44" t="s">
        <v>11</v>
      </c>
      <c r="D11" s="24"/>
      <c r="E11" s="40">
        <v>5</v>
      </c>
      <c r="F11" s="22"/>
      <c r="G11" s="39" t="s">
        <v>105</v>
      </c>
      <c r="H11" s="16" t="e">
        <f>ROUND(IF(F11="Non",-1,IF(F11&lt;&gt;"Oui",IF(D11="-",IF((C11-F11)*#REF!&gt;-1,(C11-F11)*#REF!,-1),(F11-C11)*#REF!),10)),7)</f>
        <v>#VALUE!</v>
      </c>
      <c r="I11" s="41">
        <f t="shared" si="1"/>
        <v>5</v>
      </c>
      <c r="J11" s="26" t="s">
        <v>3</v>
      </c>
      <c r="K11" s="42" t="e">
        <f t="shared" si="2"/>
        <v>#VALUE!</v>
      </c>
      <c r="L11" s="17">
        <v>0</v>
      </c>
      <c r="M11" s="20" t="str">
        <f t="shared" si="3"/>
        <v/>
      </c>
      <c r="N11" s="21" t="str">
        <f t="shared" si="4"/>
        <v>compléter gestion de l'exigence ou valeur</v>
      </c>
      <c r="O11" s="3"/>
    </row>
    <row r="12" spans="1:15" ht="25.5" thickBot="1" x14ac:dyDescent="0.3">
      <c r="A12" s="30" t="s">
        <v>36</v>
      </c>
      <c r="B12" s="28" t="s">
        <v>68</v>
      </c>
      <c r="C12" s="46" t="s">
        <v>11</v>
      </c>
      <c r="D12" s="24"/>
      <c r="E12" s="48"/>
      <c r="F12" s="22"/>
      <c r="G12" s="37"/>
      <c r="H12" s="16" t="e">
        <f>ROUND(IF(F12="Non",-1,IF(F12&lt;&gt;"Oui",IF(D12="-",IF((C12-F12)*#REF!&gt;-1,(C12-F12)*#REF!,-1),(F12-C12)*#REF!),10)),7)</f>
        <v>#VALUE!</v>
      </c>
      <c r="I12" s="41">
        <f t="shared" si="1"/>
        <v>0</v>
      </c>
      <c r="J12" s="26" t="s">
        <v>2</v>
      </c>
      <c r="K12" s="42" t="e">
        <f t="shared" si="2"/>
        <v>#VALUE!</v>
      </c>
      <c r="L12" s="17">
        <v>0</v>
      </c>
      <c r="M12" s="20" t="str">
        <f t="shared" si="3"/>
        <v/>
      </c>
      <c r="N12" s="21" t="str">
        <f t="shared" si="4"/>
        <v>compléter gestion de l'exigence ou valeur</v>
      </c>
      <c r="O12" s="3"/>
    </row>
    <row r="13" spans="1:15" ht="14.5" thickBot="1" x14ac:dyDescent="0.3">
      <c r="A13" s="30" t="s">
        <v>37</v>
      </c>
      <c r="B13" s="29" t="s">
        <v>69</v>
      </c>
      <c r="C13" s="46" t="s">
        <v>11</v>
      </c>
      <c r="D13" s="24"/>
      <c r="E13" s="48"/>
      <c r="F13" s="22"/>
      <c r="G13" s="38"/>
      <c r="H13" s="16" t="e">
        <f>ROUND(IF(F13="Non",-1,IF(F13&lt;&gt;"Oui",IF(D13="-",IF((C13-F13)*#REF!&gt;-1,(C13-F13)*#REF!,-1),(F13-C13)*#REF!),10)),7)</f>
        <v>#VALUE!</v>
      </c>
      <c r="I13" s="41">
        <f t="shared" si="1"/>
        <v>0</v>
      </c>
      <c r="J13" s="26" t="s">
        <v>2</v>
      </c>
      <c r="K13" s="42" t="e">
        <f t="shared" si="2"/>
        <v>#VALUE!</v>
      </c>
      <c r="L13" s="17">
        <v>0</v>
      </c>
      <c r="M13" s="20" t="str">
        <f t="shared" si="3"/>
        <v/>
      </c>
      <c r="N13" s="21" t="str">
        <f t="shared" si="4"/>
        <v>compléter gestion de l'exigence ou valeur</v>
      </c>
      <c r="O13" s="3"/>
    </row>
    <row r="14" spans="1:15" ht="25.5" thickBot="1" x14ac:dyDescent="0.3">
      <c r="A14" s="30" t="s">
        <v>38</v>
      </c>
      <c r="B14" s="33" t="s">
        <v>70</v>
      </c>
      <c r="C14" s="44" t="s">
        <v>11</v>
      </c>
      <c r="D14" s="24"/>
      <c r="E14" s="40">
        <v>1</v>
      </c>
      <c r="F14" s="22"/>
      <c r="G14" s="39" t="s">
        <v>106</v>
      </c>
      <c r="H14" s="16" t="e">
        <f>ROUND(IF(F14="Non",-1,IF(F14&lt;&gt;"Oui",IF(D14="-",IF((C14-F14)*#REF!&gt;-1,(C14-F14)*#REF!,-1),(F14-C14)*#REF!),10)),7)</f>
        <v>#VALUE!</v>
      </c>
      <c r="I14" s="41">
        <f t="shared" si="1"/>
        <v>1</v>
      </c>
      <c r="J14" s="26" t="s">
        <v>3</v>
      </c>
      <c r="K14" s="42" t="e">
        <f t="shared" si="2"/>
        <v>#VALUE!</v>
      </c>
      <c r="L14" s="17">
        <v>0</v>
      </c>
      <c r="M14" s="20" t="str">
        <f t="shared" si="3"/>
        <v/>
      </c>
      <c r="N14" s="21" t="str">
        <f t="shared" si="4"/>
        <v>compléter gestion de l'exigence ou valeur</v>
      </c>
      <c r="O14" s="3"/>
    </row>
    <row r="15" spans="1:15" ht="25.5" thickBot="1" x14ac:dyDescent="0.3">
      <c r="A15" s="30" t="s">
        <v>39</v>
      </c>
      <c r="B15" s="33" t="s">
        <v>126</v>
      </c>
      <c r="C15" s="46" t="s">
        <v>11</v>
      </c>
      <c r="D15" s="24"/>
      <c r="E15" s="48"/>
      <c r="F15" s="22"/>
      <c r="G15" s="37"/>
      <c r="H15" s="16" t="e">
        <f>ROUND(IF(F15="Non",-1,IF(F15&lt;&gt;"Oui",IF(D15="-",IF((C15-F15)*#REF!&gt;-1,(C15-F15)*#REF!,-1),(F15-C15)*#REF!),10)),7)</f>
        <v>#VALUE!</v>
      </c>
      <c r="I15" s="41">
        <f t="shared" si="1"/>
        <v>0</v>
      </c>
      <c r="J15" s="26" t="s">
        <v>2</v>
      </c>
      <c r="K15" s="42" t="e">
        <f t="shared" si="2"/>
        <v>#VALUE!</v>
      </c>
      <c r="L15" s="17">
        <v>0</v>
      </c>
      <c r="M15" s="20" t="str">
        <f t="shared" si="3"/>
        <v/>
      </c>
      <c r="N15" s="21" t="str">
        <f t="shared" si="4"/>
        <v>compléter gestion de l'exigence ou valeur</v>
      </c>
      <c r="O15" s="3"/>
    </row>
    <row r="16" spans="1:15" ht="14.5" thickBot="1" x14ac:dyDescent="0.3">
      <c r="A16" s="30" t="s">
        <v>40</v>
      </c>
      <c r="B16" s="33" t="s">
        <v>71</v>
      </c>
      <c r="C16" s="46" t="s">
        <v>11</v>
      </c>
      <c r="D16" s="24"/>
      <c r="E16" s="48"/>
      <c r="F16" s="22"/>
      <c r="G16" s="37"/>
      <c r="H16" s="16" t="e">
        <f>ROUND(IF(F16="Non",-1,IF(F16&lt;&gt;"Oui",IF(D16="-",IF((C16-F16)*#REF!&gt;-1,(C16-F16)*#REF!,-1),(F16-C16)*#REF!),10)),7)</f>
        <v>#VALUE!</v>
      </c>
      <c r="I16" s="41">
        <f t="shared" si="1"/>
        <v>0</v>
      </c>
      <c r="J16" s="26" t="s">
        <v>2</v>
      </c>
      <c r="K16" s="42" t="e">
        <f t="shared" si="2"/>
        <v>#VALUE!</v>
      </c>
      <c r="L16" s="17">
        <v>0</v>
      </c>
      <c r="M16" s="20" t="str">
        <f t="shared" si="3"/>
        <v/>
      </c>
      <c r="N16" s="21" t="str">
        <f t="shared" si="4"/>
        <v>compléter gestion de l'exigence ou valeur</v>
      </c>
      <c r="O16" s="3"/>
    </row>
    <row r="17" spans="1:15" ht="25.5" thickBot="1" x14ac:dyDescent="0.3">
      <c r="A17" s="30" t="s">
        <v>41</v>
      </c>
      <c r="B17" s="33" t="s">
        <v>72</v>
      </c>
      <c r="C17" s="44" t="s">
        <v>11</v>
      </c>
      <c r="D17" s="24"/>
      <c r="E17" s="40">
        <v>5</v>
      </c>
      <c r="F17" s="22"/>
      <c r="G17" s="39" t="s">
        <v>105</v>
      </c>
      <c r="H17" s="16" t="e">
        <f>ROUND(IF(F17="Non",-1,IF(F17&lt;&gt;"Oui",IF(D17="-",IF((C17-F17)*#REF!&gt;-1,(C17-F17)*#REF!,-1),(F17-C17)*#REF!),10)),7)</f>
        <v>#VALUE!</v>
      </c>
      <c r="I17" s="41">
        <f t="shared" si="1"/>
        <v>5</v>
      </c>
      <c r="J17" s="26" t="s">
        <v>3</v>
      </c>
      <c r="K17" s="42" t="e">
        <f t="shared" si="2"/>
        <v>#VALUE!</v>
      </c>
      <c r="L17" s="17">
        <v>0</v>
      </c>
      <c r="M17" s="20" t="str">
        <f>IF(F17="","",IF(K17=-1,0,IF(K17*E17=0,"",K17*E17)))</f>
        <v/>
      </c>
      <c r="N17" s="21" t="str">
        <f t="shared" si="4"/>
        <v>compléter gestion de l'exigence ou valeur</v>
      </c>
      <c r="O17" s="3"/>
    </row>
    <row r="18" spans="1:15" ht="14.5" thickBot="1" x14ac:dyDescent="0.3">
      <c r="A18" s="30" t="s">
        <v>42</v>
      </c>
      <c r="B18" s="33" t="s">
        <v>73</v>
      </c>
      <c r="C18" s="46" t="s">
        <v>11</v>
      </c>
      <c r="D18" s="24"/>
      <c r="E18" s="48"/>
      <c r="F18" s="22"/>
      <c r="G18" s="37"/>
      <c r="H18" s="16" t="e">
        <f>ROUND(IF(F18="Non",-1,IF(F18&lt;&gt;"Oui",IF(D18="-",IF((C18-F18)*#REF!&gt;-1,(C18-F18)*#REF!,-1),(F18-C18)*#REF!),10)),7)</f>
        <v>#VALUE!</v>
      </c>
      <c r="I18" s="41">
        <f t="shared" si="1"/>
        <v>0</v>
      </c>
      <c r="J18" s="26" t="s">
        <v>2</v>
      </c>
      <c r="K18" s="42" t="e">
        <f t="shared" si="2"/>
        <v>#VALUE!</v>
      </c>
      <c r="L18" s="17">
        <v>0</v>
      </c>
      <c r="M18" s="20" t="str">
        <f t="shared" si="3"/>
        <v/>
      </c>
      <c r="N18" s="21" t="str">
        <f t="shared" si="4"/>
        <v>compléter gestion de l'exigence ou valeur</v>
      </c>
      <c r="O18" s="3"/>
    </row>
    <row r="19" spans="1:15" ht="14.5" thickBot="1" x14ac:dyDescent="0.3">
      <c r="A19" s="30" t="s">
        <v>43</v>
      </c>
      <c r="B19" s="33" t="s">
        <v>74</v>
      </c>
      <c r="C19" s="44" t="s">
        <v>11</v>
      </c>
      <c r="D19" s="24"/>
      <c r="E19" s="40">
        <v>1</v>
      </c>
      <c r="F19" s="22"/>
      <c r="G19" s="39" t="s">
        <v>107</v>
      </c>
      <c r="H19" s="16" t="e">
        <f>ROUND(IF(F19="Non",-1,IF(F19&lt;&gt;"Oui",IF(D19="-",IF((C19-F19)*#REF!&gt;-1,(C19-F19)*#REF!,-1),(F19-C19)*#REF!),10)),7)</f>
        <v>#VALUE!</v>
      </c>
      <c r="I19" s="41">
        <f t="shared" si="1"/>
        <v>1</v>
      </c>
      <c r="J19" s="26" t="s">
        <v>3</v>
      </c>
      <c r="K19" s="42" t="e">
        <f t="shared" si="2"/>
        <v>#VALUE!</v>
      </c>
      <c r="L19" s="17">
        <v>0</v>
      </c>
      <c r="M19" s="20" t="str">
        <f t="shared" si="3"/>
        <v/>
      </c>
      <c r="N19" s="21" t="str">
        <f t="shared" si="4"/>
        <v>compléter gestion de l'exigence ou valeur</v>
      </c>
      <c r="O19" s="3"/>
    </row>
    <row r="20" spans="1:15" ht="14.5" thickBot="1" x14ac:dyDescent="0.3">
      <c r="A20" s="30" t="s">
        <v>44</v>
      </c>
      <c r="B20" s="33" t="s">
        <v>75</v>
      </c>
      <c r="C20" s="46" t="s">
        <v>11</v>
      </c>
      <c r="D20" s="24"/>
      <c r="E20" s="48"/>
      <c r="F20" s="22"/>
      <c r="G20" s="37"/>
      <c r="H20" s="16" t="e">
        <f>ROUND(IF(F20="Non",-1,IF(F20&lt;&gt;"Oui",IF(D20="-",IF((C20-F20)*#REF!&gt;-1,(C20-F20)*#REF!,-1),(F20-C20)*#REF!),10)),7)</f>
        <v>#VALUE!</v>
      </c>
      <c r="I20" s="41">
        <f t="shared" si="1"/>
        <v>0</v>
      </c>
      <c r="J20" s="26" t="s">
        <v>2</v>
      </c>
      <c r="K20" s="42" t="e">
        <f t="shared" si="2"/>
        <v>#VALUE!</v>
      </c>
      <c r="L20" s="17">
        <v>0</v>
      </c>
      <c r="M20" s="20" t="str">
        <f t="shared" si="3"/>
        <v/>
      </c>
      <c r="N20" s="21" t="str">
        <f t="shared" si="4"/>
        <v>compléter gestion de l'exigence ou valeur</v>
      </c>
      <c r="O20" s="3"/>
    </row>
    <row r="21" spans="1:15" ht="14.5" thickBot="1" x14ac:dyDescent="0.3">
      <c r="A21" s="30" t="s">
        <v>45</v>
      </c>
      <c r="B21" s="33" t="s">
        <v>76</v>
      </c>
      <c r="C21" s="44" t="s">
        <v>11</v>
      </c>
      <c r="D21" s="24"/>
      <c r="E21" s="40">
        <v>1</v>
      </c>
      <c r="F21" s="22"/>
      <c r="G21" s="39" t="s">
        <v>107</v>
      </c>
      <c r="H21" s="16" t="e">
        <f>ROUND(IF(F21="Non",-1,IF(F21&lt;&gt;"Oui",IF(D21="-",IF((C21-F21)*#REF!&gt;-1,(C21-F21)*#REF!,-1),(F21-C21)*#REF!),10)),7)</f>
        <v>#VALUE!</v>
      </c>
      <c r="I21" s="41">
        <f t="shared" si="1"/>
        <v>1</v>
      </c>
      <c r="J21" s="26" t="s">
        <v>3</v>
      </c>
      <c r="K21" s="42" t="e">
        <f t="shared" si="2"/>
        <v>#VALUE!</v>
      </c>
      <c r="L21" s="17">
        <v>0</v>
      </c>
      <c r="M21" s="20" t="str">
        <f t="shared" si="3"/>
        <v/>
      </c>
      <c r="N21" s="21" t="str">
        <f t="shared" si="4"/>
        <v>compléter gestion de l'exigence ou valeur</v>
      </c>
      <c r="O21" s="3"/>
    </row>
    <row r="22" spans="1:15" ht="14.5" thickBot="1" x14ac:dyDescent="0.3">
      <c r="A22" s="30" t="s">
        <v>120</v>
      </c>
      <c r="B22" s="33" t="s">
        <v>121</v>
      </c>
      <c r="C22" s="44" t="s">
        <v>11</v>
      </c>
      <c r="D22" s="24"/>
      <c r="E22" s="40"/>
      <c r="F22" s="22"/>
      <c r="G22" s="39"/>
      <c r="H22" s="16" t="e">
        <f>ROUND(IF(F22="Non",-1,IF(F22&lt;&gt;"Oui",IF(D22="-",IF((C22-F22)*#REF!&gt;-1,(C22-F22)*#REF!,-1),(F22-C22)*#REF!),10)),7)</f>
        <v>#VALUE!</v>
      </c>
      <c r="I22" s="41">
        <f t="shared" si="1"/>
        <v>0</v>
      </c>
      <c r="J22" s="26" t="s">
        <v>2</v>
      </c>
      <c r="K22" s="42" t="e">
        <f t="shared" si="2"/>
        <v>#VALUE!</v>
      </c>
      <c r="L22" s="17">
        <v>0</v>
      </c>
      <c r="M22" s="20" t="str">
        <f t="shared" si="3"/>
        <v/>
      </c>
      <c r="N22" s="21" t="str">
        <f t="shared" si="4"/>
        <v>compléter gestion de l'exigence ou valeur</v>
      </c>
      <c r="O22" s="3"/>
    </row>
    <row r="23" spans="1:15" ht="14.5" thickBot="1" x14ac:dyDescent="0.3">
      <c r="A23" s="30" t="s">
        <v>122</v>
      </c>
      <c r="B23" s="33" t="s">
        <v>123</v>
      </c>
      <c r="C23" s="44" t="s">
        <v>11</v>
      </c>
      <c r="D23" s="24"/>
      <c r="E23" s="40"/>
      <c r="F23" s="22"/>
      <c r="G23" s="39"/>
      <c r="H23" s="16" t="e">
        <f>ROUND(IF(F23="Non",-1,IF(F23&lt;&gt;"Oui",IF(D23="-",IF((C23-F23)*#REF!&gt;-1,(C23-F23)*#REF!,-1),(F23-C23)*#REF!),10)),7)</f>
        <v>#VALUE!</v>
      </c>
      <c r="I23" s="41">
        <f t="shared" si="1"/>
        <v>0</v>
      </c>
      <c r="J23" s="26" t="s">
        <v>2</v>
      </c>
      <c r="K23" s="42" t="e">
        <f t="shared" si="2"/>
        <v>#VALUE!</v>
      </c>
      <c r="L23" s="17">
        <v>0</v>
      </c>
      <c r="M23" s="20" t="str">
        <f t="shared" si="3"/>
        <v/>
      </c>
      <c r="N23" s="21" t="str">
        <f t="shared" si="4"/>
        <v>compléter gestion de l'exigence ou valeur</v>
      </c>
      <c r="O23" s="3"/>
    </row>
    <row r="24" spans="1:15" ht="14.5" thickBot="1" x14ac:dyDescent="0.3">
      <c r="A24" s="30" t="s">
        <v>124</v>
      </c>
      <c r="B24" s="33" t="s">
        <v>125</v>
      </c>
      <c r="C24" s="44" t="s">
        <v>11</v>
      </c>
      <c r="D24" s="24"/>
      <c r="E24" s="40"/>
      <c r="F24" s="22"/>
      <c r="G24" s="39"/>
      <c r="H24" s="16" t="e">
        <f>ROUND(IF(F24="Non",-1,IF(F24&lt;&gt;"Oui",IF(D24="-",IF((C24-F24)*#REF!&gt;-1,(C24-F24)*#REF!,-1),(F24-C24)*#REF!),10)),7)</f>
        <v>#VALUE!</v>
      </c>
      <c r="I24" s="41">
        <f t="shared" si="1"/>
        <v>0</v>
      </c>
      <c r="J24" s="26" t="s">
        <v>2</v>
      </c>
      <c r="K24" s="42" t="e">
        <f t="shared" si="2"/>
        <v>#VALUE!</v>
      </c>
      <c r="L24" s="17">
        <v>0</v>
      </c>
      <c r="M24" s="20" t="str">
        <f t="shared" si="3"/>
        <v/>
      </c>
      <c r="N24" s="21" t="str">
        <f t="shared" si="4"/>
        <v>compléter gestion de l'exigence ou valeur</v>
      </c>
      <c r="O24" s="3"/>
    </row>
    <row r="25" spans="1:15" ht="14.5" thickBot="1" x14ac:dyDescent="0.3">
      <c r="A25" s="30" t="s">
        <v>46</v>
      </c>
      <c r="B25" s="33" t="s">
        <v>77</v>
      </c>
      <c r="C25" s="46" t="s">
        <v>11</v>
      </c>
      <c r="D25" s="24"/>
      <c r="E25" s="48"/>
      <c r="F25" s="22"/>
      <c r="G25" s="37"/>
      <c r="H25" s="16" t="e">
        <f>ROUND(IF(F25="Non",-1,IF(F25&lt;&gt;"Oui",IF(D25="-",IF((C25-F25)*#REF!&gt;-1,(C25-F25)*#REF!,-1),(F25-C25)*#REF!),10)),7)</f>
        <v>#VALUE!</v>
      </c>
      <c r="I25" s="41">
        <f t="shared" si="1"/>
        <v>0</v>
      </c>
      <c r="J25" s="26" t="s">
        <v>2</v>
      </c>
      <c r="K25" s="42" t="e">
        <f t="shared" si="2"/>
        <v>#VALUE!</v>
      </c>
      <c r="L25" s="17">
        <v>0</v>
      </c>
      <c r="M25" s="20" t="str">
        <f t="shared" si="3"/>
        <v/>
      </c>
      <c r="N25" s="21" t="str">
        <f t="shared" si="4"/>
        <v>compléter gestion de l'exigence ou valeur</v>
      </c>
      <c r="O25" s="3"/>
    </row>
    <row r="26" spans="1:15" ht="14.5" thickBot="1" x14ac:dyDescent="0.3">
      <c r="A26" s="30" t="s">
        <v>47</v>
      </c>
      <c r="B26" s="33" t="s">
        <v>78</v>
      </c>
      <c r="C26" s="46">
        <v>0.1</v>
      </c>
      <c r="D26" s="24"/>
      <c r="E26" s="48">
        <v>20</v>
      </c>
      <c r="F26" s="22"/>
      <c r="G26" s="39" t="s">
        <v>118</v>
      </c>
      <c r="H26" s="16" t="e">
        <f>ROUND(IF(F26="Non",-1,IF(F26&lt;&gt;"Oui",IF(D26="-",IF((C26-F26)*#REF!&gt;-1,(C26-F26)*#REF!,-1),(F26-C26)*#REF!),10)),7)</f>
        <v>#REF!</v>
      </c>
      <c r="I26" s="41">
        <f t="shared" si="1"/>
        <v>20</v>
      </c>
      <c r="J26" s="26" t="s">
        <v>103</v>
      </c>
      <c r="K26" s="42" t="e">
        <f t="shared" si="2"/>
        <v>#REF!</v>
      </c>
      <c r="L26" s="17">
        <v>0</v>
      </c>
      <c r="M26" s="20" t="str">
        <f t="shared" si="3"/>
        <v/>
      </c>
      <c r="N26" s="21" t="str">
        <f t="shared" si="4"/>
        <v>compléter gestion de l'exigence ou valeur</v>
      </c>
      <c r="O26" s="3"/>
    </row>
    <row r="27" spans="1:15" ht="14.5" thickBot="1" x14ac:dyDescent="0.3">
      <c r="A27" s="30" t="s">
        <v>48</v>
      </c>
      <c r="B27" s="33" t="s">
        <v>79</v>
      </c>
      <c r="C27" s="44">
        <v>0.05</v>
      </c>
      <c r="D27" s="24" t="s">
        <v>116</v>
      </c>
      <c r="E27" s="40">
        <v>20</v>
      </c>
      <c r="F27" s="22"/>
      <c r="G27" s="39" t="s">
        <v>108</v>
      </c>
      <c r="H27" s="16" t="e">
        <f>ROUND(IF(F27="Non",-1,IF(F27&lt;&gt;"Oui",IF(D27="-",IF((C27-F27)*#REF!&gt;-1,(C27-F27)*#REF!,-1),(F27-C27)*#REF!),10)),7)</f>
        <v>#REF!</v>
      </c>
      <c r="I27" s="41">
        <f t="shared" si="1"/>
        <v>20</v>
      </c>
      <c r="J27" s="26" t="s">
        <v>103</v>
      </c>
      <c r="K27" s="42" t="e">
        <f t="shared" si="2"/>
        <v>#REF!</v>
      </c>
      <c r="L27" s="17">
        <v>0</v>
      </c>
      <c r="M27" s="20" t="str">
        <f t="shared" si="3"/>
        <v/>
      </c>
      <c r="N27" s="21" t="str">
        <f t="shared" si="4"/>
        <v>compléter gestion de l'exigence ou valeur</v>
      </c>
      <c r="O27" s="3"/>
    </row>
    <row r="28" spans="1:15" ht="26.5" thickBot="1" x14ac:dyDescent="0.3">
      <c r="A28" s="30" t="s">
        <v>49</v>
      </c>
      <c r="B28" s="33" t="s">
        <v>80</v>
      </c>
      <c r="C28" s="44">
        <v>200</v>
      </c>
      <c r="D28" s="24" t="s">
        <v>117</v>
      </c>
      <c r="E28" s="40">
        <v>5</v>
      </c>
      <c r="F28" s="22"/>
      <c r="G28" s="39" t="s">
        <v>109</v>
      </c>
      <c r="H28" s="16" t="e">
        <f>ROUND(IF(F28="Non",-1,IF(F28&lt;&gt;"Oui",IF(D28="-",IF((C28-F28)*#REF!&gt;-1,(C28-F28)*#REF!,-1),(F28-C28)*#REF!),10)),7)</f>
        <v>#REF!</v>
      </c>
      <c r="I28" s="41">
        <f t="shared" si="1"/>
        <v>5</v>
      </c>
      <c r="J28" s="26" t="s">
        <v>15</v>
      </c>
      <c r="K28" s="42" t="e">
        <f t="shared" si="2"/>
        <v>#REF!</v>
      </c>
      <c r="L28" s="17">
        <v>0</v>
      </c>
      <c r="M28" s="20" t="str">
        <f t="shared" si="3"/>
        <v/>
      </c>
      <c r="N28" s="21" t="str">
        <f t="shared" si="4"/>
        <v>compléter gestion de l'exigence ou valeur</v>
      </c>
      <c r="O28" s="3"/>
    </row>
    <row r="29" spans="1:15" ht="25.5" thickBot="1" x14ac:dyDescent="0.3">
      <c r="A29" s="30" t="s">
        <v>50</v>
      </c>
      <c r="B29" s="33" t="s">
        <v>81</v>
      </c>
      <c r="C29" s="44">
        <v>500</v>
      </c>
      <c r="D29" s="24"/>
      <c r="E29" s="40">
        <v>3</v>
      </c>
      <c r="F29" s="22"/>
      <c r="G29" s="39" t="s">
        <v>110</v>
      </c>
      <c r="H29" s="16" t="e">
        <f>ROUND(IF(F29="Non",-1,IF(F29&lt;&gt;"Oui",IF(D29="-",IF((C29-F29)*#REF!&gt;-1,(C29-F29)*#REF!,-1),(F29-C29)*#REF!),10)),7)</f>
        <v>#REF!</v>
      </c>
      <c r="I29" s="41">
        <f t="shared" si="1"/>
        <v>3</v>
      </c>
      <c r="J29" s="26" t="s">
        <v>3</v>
      </c>
      <c r="K29" s="42" t="e">
        <f t="shared" si="2"/>
        <v>#REF!</v>
      </c>
      <c r="L29" s="17">
        <v>0</v>
      </c>
      <c r="M29" s="20" t="str">
        <f t="shared" si="3"/>
        <v/>
      </c>
      <c r="N29" s="21" t="str">
        <f t="shared" si="4"/>
        <v>compléter gestion de l'exigence ou valeur</v>
      </c>
      <c r="O29" s="3"/>
    </row>
    <row r="30" spans="1:15" ht="14.5" thickBot="1" x14ac:dyDescent="0.3">
      <c r="A30" s="30" t="s">
        <v>51</v>
      </c>
      <c r="B30" s="33" t="s">
        <v>82</v>
      </c>
      <c r="C30" s="46" t="s">
        <v>11</v>
      </c>
      <c r="D30" s="24"/>
      <c r="E30" s="48"/>
      <c r="F30" s="22"/>
      <c r="G30" s="37"/>
      <c r="H30" s="16" t="e">
        <f>ROUND(IF(F30="Non",-1,IF(F30&lt;&gt;"Oui",IF(D30="-",IF((C30-F30)*#REF!&gt;-1,(C30-F30)*#REF!,-1),(F30-C30)*#REF!),10)),7)</f>
        <v>#VALUE!</v>
      </c>
      <c r="I30" s="41">
        <f t="shared" si="1"/>
        <v>0</v>
      </c>
      <c r="J30" s="26" t="s">
        <v>2</v>
      </c>
      <c r="K30" s="42" t="e">
        <f t="shared" si="2"/>
        <v>#VALUE!</v>
      </c>
      <c r="L30" s="17">
        <v>0</v>
      </c>
      <c r="M30" s="20" t="str">
        <f t="shared" si="3"/>
        <v/>
      </c>
      <c r="N30" s="21" t="str">
        <f t="shared" si="4"/>
        <v>compléter gestion de l'exigence ou valeur</v>
      </c>
      <c r="O30" s="3"/>
    </row>
    <row r="31" spans="1:15" ht="14.5" thickBot="1" x14ac:dyDescent="0.3">
      <c r="A31" s="30" t="s">
        <v>52</v>
      </c>
      <c r="B31" s="33" t="s">
        <v>83</v>
      </c>
      <c r="C31" s="44">
        <v>30</v>
      </c>
      <c r="D31" s="24" t="s">
        <v>116</v>
      </c>
      <c r="E31" s="40">
        <v>10</v>
      </c>
      <c r="F31" s="22"/>
      <c r="G31" s="39" t="s">
        <v>111</v>
      </c>
      <c r="H31" s="16" t="e">
        <f>ROUND(IF(F31="Non",-1,IF(F31&lt;&gt;"Oui",IF(D31="-",IF((C31-F31)*#REF!&gt;-1,(C31-F31)*#REF!,-1),(F31-C31)*#REF!),10)),7)</f>
        <v>#REF!</v>
      </c>
      <c r="I31" s="41">
        <f t="shared" si="1"/>
        <v>10</v>
      </c>
      <c r="J31" s="26" t="s">
        <v>103</v>
      </c>
      <c r="K31" s="42" t="e">
        <f t="shared" si="2"/>
        <v>#REF!</v>
      </c>
      <c r="L31" s="17">
        <v>0</v>
      </c>
      <c r="M31" s="20" t="str">
        <f t="shared" si="3"/>
        <v/>
      </c>
      <c r="N31" s="21" t="str">
        <f t="shared" si="4"/>
        <v>compléter gestion de l'exigence ou valeur</v>
      </c>
      <c r="O31" s="3"/>
    </row>
    <row r="32" spans="1:15" ht="14.5" thickBot="1" x14ac:dyDescent="0.3">
      <c r="A32" s="30" t="s">
        <v>53</v>
      </c>
      <c r="B32" s="33" t="s">
        <v>84</v>
      </c>
      <c r="C32" s="44">
        <v>100</v>
      </c>
      <c r="D32" s="24" t="s">
        <v>116</v>
      </c>
      <c r="E32" s="40">
        <v>5</v>
      </c>
      <c r="F32" s="22"/>
      <c r="G32" s="39" t="s">
        <v>112</v>
      </c>
      <c r="H32" s="16" t="e">
        <f>ROUND(IF(F32="Non",-1,IF(F32&lt;&gt;"Oui",IF(D32="-",IF((C32-F32)*#REF!&gt;-1,(C32-F32)*#REF!,-1),(F32-C32)*#REF!),10)),7)</f>
        <v>#REF!</v>
      </c>
      <c r="I32" s="41">
        <f t="shared" si="1"/>
        <v>5</v>
      </c>
      <c r="J32" s="26" t="s">
        <v>103</v>
      </c>
      <c r="K32" s="42" t="e">
        <f t="shared" si="2"/>
        <v>#REF!</v>
      </c>
      <c r="L32" s="17">
        <v>0</v>
      </c>
      <c r="M32" s="20" t="str">
        <f t="shared" si="3"/>
        <v/>
      </c>
      <c r="N32" s="21" t="str">
        <f t="shared" si="4"/>
        <v>compléter gestion de l'exigence ou valeur</v>
      </c>
      <c r="O32" s="3"/>
    </row>
    <row r="33" spans="1:15" ht="26.5" thickBot="1" x14ac:dyDescent="0.3">
      <c r="A33" s="30" t="s">
        <v>54</v>
      </c>
      <c r="B33" s="33" t="s">
        <v>85</v>
      </c>
      <c r="C33" s="44">
        <v>200</v>
      </c>
      <c r="D33" s="24" t="s">
        <v>117</v>
      </c>
      <c r="E33" s="40">
        <v>5</v>
      </c>
      <c r="F33" s="22"/>
      <c r="G33" s="39" t="s">
        <v>109</v>
      </c>
      <c r="H33" s="16" t="e">
        <f>ROUND(IF(F33="Non",-1,IF(F33&lt;&gt;"Oui",IF(D33="-",IF((C33-F33)*#REF!&gt;-1,(C33-F33)*#REF!,-1),(F33-C33)*#REF!),10)),7)</f>
        <v>#REF!</v>
      </c>
      <c r="I33" s="41">
        <f t="shared" si="1"/>
        <v>5</v>
      </c>
      <c r="J33" s="26" t="s">
        <v>15</v>
      </c>
      <c r="K33" s="42" t="e">
        <f t="shared" si="2"/>
        <v>#REF!</v>
      </c>
      <c r="L33" s="17">
        <v>0</v>
      </c>
      <c r="M33" s="20" t="str">
        <f t="shared" si="3"/>
        <v/>
      </c>
      <c r="N33" s="21" t="str">
        <f t="shared" si="4"/>
        <v>compléter gestion de l'exigence ou valeur</v>
      </c>
      <c r="O33" s="3"/>
    </row>
    <row r="34" spans="1:15" ht="25.5" thickBot="1" x14ac:dyDescent="0.3">
      <c r="A34" s="30" t="s">
        <v>55</v>
      </c>
      <c r="B34" s="28" t="s">
        <v>86</v>
      </c>
      <c r="C34" s="44">
        <v>500</v>
      </c>
      <c r="D34" s="24"/>
      <c r="E34" s="40">
        <v>3</v>
      </c>
      <c r="F34" s="22"/>
      <c r="G34" s="39" t="s">
        <v>110</v>
      </c>
      <c r="H34" s="16" t="e">
        <f>ROUND(IF(F34="Non",-1,IF(F34&lt;&gt;"Oui",IF(D34="-",IF((C34-F34)*#REF!&gt;-1,(C34-F34)*#REF!,-1),(F34-C34)*#REF!),10)),7)</f>
        <v>#REF!</v>
      </c>
      <c r="I34" s="41">
        <f t="shared" si="1"/>
        <v>3</v>
      </c>
      <c r="J34" s="26" t="s">
        <v>3</v>
      </c>
      <c r="K34" s="42" t="e">
        <f t="shared" si="2"/>
        <v>#REF!</v>
      </c>
      <c r="L34" s="17">
        <v>0</v>
      </c>
      <c r="M34" s="20" t="str">
        <f t="shared" si="3"/>
        <v/>
      </c>
      <c r="N34" s="21" t="str">
        <f t="shared" si="4"/>
        <v>compléter gestion de l'exigence ou valeur</v>
      </c>
      <c r="O34" s="3"/>
    </row>
    <row r="35" spans="1:15" ht="14.5" thickBot="1" x14ac:dyDescent="0.3">
      <c r="A35" s="30" t="s">
        <v>56</v>
      </c>
      <c r="B35" s="33" t="s">
        <v>87</v>
      </c>
      <c r="C35" s="46" t="s">
        <v>11</v>
      </c>
      <c r="D35" s="24"/>
      <c r="E35" s="48"/>
      <c r="F35" s="22"/>
      <c r="G35" s="37"/>
      <c r="H35" s="16" t="e">
        <f>ROUND(IF(F35="Non",-1,IF(F35&lt;&gt;"Oui",IF(D35="-",IF((C35-F35)*#REF!&gt;-1,(C35-F35)*#REF!,-1),(F35-C35)*#REF!),10)),7)</f>
        <v>#VALUE!</v>
      </c>
      <c r="I35" s="41">
        <f t="shared" si="1"/>
        <v>0</v>
      </c>
      <c r="J35" s="26" t="s">
        <v>2</v>
      </c>
      <c r="K35" s="42" t="e">
        <f t="shared" si="2"/>
        <v>#VALUE!</v>
      </c>
      <c r="L35" s="17">
        <v>0</v>
      </c>
      <c r="M35" s="20" t="str">
        <f t="shared" si="3"/>
        <v/>
      </c>
      <c r="N35" s="21" t="str">
        <f t="shared" si="4"/>
        <v>compléter gestion de l'exigence ou valeur</v>
      </c>
      <c r="O35" s="3"/>
    </row>
    <row r="36" spans="1:15" ht="14.5" thickBot="1" x14ac:dyDescent="0.3">
      <c r="A36" s="30" t="s">
        <v>57</v>
      </c>
      <c r="B36" s="33" t="s">
        <v>88</v>
      </c>
      <c r="C36" s="44">
        <v>100</v>
      </c>
      <c r="D36" s="24"/>
      <c r="E36" s="40">
        <v>2</v>
      </c>
      <c r="F36" s="22"/>
      <c r="G36" s="39" t="s">
        <v>113</v>
      </c>
      <c r="H36" s="16" t="e">
        <f>ROUND(IF(F36="Non",-1,IF(F36&lt;&gt;"Oui",IF(D36="-",IF((C36-F36)*#REF!&gt;-1,(C36-F36)*#REF!,-1),(F36-C36)*#REF!),10)),7)</f>
        <v>#REF!</v>
      </c>
      <c r="I36" s="41">
        <f t="shared" si="1"/>
        <v>2</v>
      </c>
      <c r="J36" s="26" t="s">
        <v>15</v>
      </c>
      <c r="K36" s="42" t="e">
        <f t="shared" si="2"/>
        <v>#REF!</v>
      </c>
      <c r="L36" s="17">
        <v>0</v>
      </c>
      <c r="M36" s="20" t="str">
        <f t="shared" si="3"/>
        <v/>
      </c>
      <c r="N36" s="21" t="str">
        <f t="shared" si="4"/>
        <v>compléter gestion de l'exigence ou valeur</v>
      </c>
      <c r="O36" s="3"/>
    </row>
    <row r="37" spans="1:15" ht="14.5" thickBot="1" x14ac:dyDescent="0.3">
      <c r="A37" s="30" t="s">
        <v>58</v>
      </c>
      <c r="B37" s="33" t="s">
        <v>89</v>
      </c>
      <c r="C37" s="46" t="s">
        <v>11</v>
      </c>
      <c r="D37" s="24"/>
      <c r="E37" s="48"/>
      <c r="F37" s="22"/>
      <c r="G37" s="37"/>
      <c r="H37" s="16" t="e">
        <f>ROUND(IF(F37="Non",-1,IF(F37&lt;&gt;"Oui",IF(D37="-",IF((C37-F37)*#REF!&gt;-1,(C37-F37)*#REF!,-1),(F37-C37)*#REF!),10)),7)</f>
        <v>#VALUE!</v>
      </c>
      <c r="I37" s="41">
        <f t="shared" si="1"/>
        <v>0</v>
      </c>
      <c r="J37" s="26" t="s">
        <v>2</v>
      </c>
      <c r="K37" s="42" t="e">
        <f t="shared" si="2"/>
        <v>#VALUE!</v>
      </c>
      <c r="L37" s="17">
        <v>0</v>
      </c>
      <c r="M37" s="20" t="str">
        <f t="shared" si="3"/>
        <v/>
      </c>
      <c r="N37" s="21" t="str">
        <f t="shared" si="4"/>
        <v>compléter gestion de l'exigence ou valeur</v>
      </c>
      <c r="O37" s="3"/>
    </row>
    <row r="38" spans="1:15" ht="14.5" thickBot="1" x14ac:dyDescent="0.3">
      <c r="A38" s="30" t="s">
        <v>59</v>
      </c>
      <c r="B38" s="33" t="s">
        <v>90</v>
      </c>
      <c r="C38" s="46" t="s">
        <v>11</v>
      </c>
      <c r="D38" s="24"/>
      <c r="E38" s="48"/>
      <c r="F38" s="22"/>
      <c r="G38" s="37"/>
      <c r="H38" s="16" t="e">
        <f>ROUND(IF(F38="Non",-1,IF(F38&lt;&gt;"Oui",IF(D38="-",IF((C38-F38)*#REF!&gt;-1,(C38-F38)*#REF!,-1),(F38-C38)*#REF!),10)),7)</f>
        <v>#VALUE!</v>
      </c>
      <c r="I38" s="41">
        <f t="shared" si="1"/>
        <v>0</v>
      </c>
      <c r="J38" s="26" t="s">
        <v>2</v>
      </c>
      <c r="K38" s="42" t="e">
        <f t="shared" si="2"/>
        <v>#VALUE!</v>
      </c>
      <c r="L38" s="17">
        <v>0</v>
      </c>
      <c r="M38" s="20" t="str">
        <f t="shared" si="3"/>
        <v/>
      </c>
      <c r="N38" s="21" t="str">
        <f t="shared" si="4"/>
        <v>compléter gestion de l'exigence ou valeur</v>
      </c>
      <c r="O38" s="3"/>
    </row>
    <row r="39" spans="1:15" ht="14.5" thickBot="1" x14ac:dyDescent="0.3">
      <c r="A39" s="30" t="s">
        <v>60</v>
      </c>
      <c r="B39" s="33" t="s">
        <v>91</v>
      </c>
      <c r="C39" s="44" t="s">
        <v>11</v>
      </c>
      <c r="D39" s="24"/>
      <c r="E39" s="40">
        <v>3</v>
      </c>
      <c r="F39" s="22"/>
      <c r="G39" s="39" t="s">
        <v>110</v>
      </c>
      <c r="H39" s="16" t="e">
        <f>ROUND(IF(F39="Non",-1,IF(F39&lt;&gt;"Oui",IF(D39="-",IF((C39-F39)*#REF!&gt;-1,(C39-F39)*#REF!,-1),(F39-C39)*#REF!),10)),7)</f>
        <v>#VALUE!</v>
      </c>
      <c r="I39" s="41">
        <f t="shared" si="1"/>
        <v>3</v>
      </c>
      <c r="J39" s="26" t="s">
        <v>3</v>
      </c>
      <c r="K39" s="42" t="e">
        <f t="shared" si="2"/>
        <v>#VALUE!</v>
      </c>
      <c r="L39" s="17">
        <v>0</v>
      </c>
      <c r="M39" s="20" t="str">
        <f t="shared" si="3"/>
        <v/>
      </c>
      <c r="N39" s="21" t="str">
        <f t="shared" si="4"/>
        <v>compléter gestion de l'exigence ou valeur</v>
      </c>
      <c r="O39" s="3"/>
    </row>
    <row r="40" spans="1:15" ht="14.5" thickBot="1" x14ac:dyDescent="0.3">
      <c r="A40" s="30" t="s">
        <v>61</v>
      </c>
      <c r="B40" s="33" t="s">
        <v>92</v>
      </c>
      <c r="C40" s="44" t="s">
        <v>11</v>
      </c>
      <c r="D40" s="24"/>
      <c r="E40" s="40">
        <v>2</v>
      </c>
      <c r="F40" s="22"/>
      <c r="G40" s="39" t="s">
        <v>113</v>
      </c>
      <c r="H40" s="16" t="e">
        <f>ROUND(IF(F40="Non",-1,IF(F40&lt;&gt;"Oui",IF(D40="-",IF((C40-F40)*#REF!&gt;-1,(C40-F40)*#REF!,-1),(F40-C40)*#REF!),10)),7)</f>
        <v>#VALUE!</v>
      </c>
      <c r="I40" s="41">
        <f t="shared" si="1"/>
        <v>2</v>
      </c>
      <c r="J40" s="26" t="s">
        <v>3</v>
      </c>
      <c r="K40" s="42" t="e">
        <f t="shared" si="2"/>
        <v>#VALUE!</v>
      </c>
      <c r="L40" s="17">
        <v>0</v>
      </c>
      <c r="M40" s="20" t="str">
        <f t="shared" si="3"/>
        <v/>
      </c>
      <c r="N40" s="21" t="str">
        <f t="shared" si="4"/>
        <v>compléter gestion de l'exigence ou valeur</v>
      </c>
      <c r="O40" s="3"/>
    </row>
    <row r="41" spans="1:15" ht="14.5" thickBot="1" x14ac:dyDescent="0.3">
      <c r="A41" s="30" t="s">
        <v>93</v>
      </c>
      <c r="B41" s="33" t="s">
        <v>94</v>
      </c>
      <c r="C41" s="44" t="s">
        <v>11</v>
      </c>
      <c r="D41" s="24"/>
      <c r="E41" s="40">
        <v>1</v>
      </c>
      <c r="F41" s="22"/>
      <c r="G41" s="39" t="s">
        <v>114</v>
      </c>
      <c r="H41" s="16" t="e">
        <f>ROUND(IF(F41="Non",-1,IF(F41&lt;&gt;"Oui",IF(D41="-",IF((C41-F41)*#REF!&gt;-1,(C41-F41)*#REF!,-1),(F41-C41)*#REF!),10)),7)</f>
        <v>#VALUE!</v>
      </c>
      <c r="I41" s="41">
        <f t="shared" si="1"/>
        <v>1</v>
      </c>
      <c r="J41" s="26" t="s">
        <v>3</v>
      </c>
      <c r="K41" s="42" t="e">
        <f t="shared" si="2"/>
        <v>#VALUE!</v>
      </c>
      <c r="L41" s="17">
        <v>0</v>
      </c>
      <c r="M41" s="20" t="str">
        <f t="shared" si="3"/>
        <v/>
      </c>
      <c r="N41" s="21" t="str">
        <f t="shared" si="4"/>
        <v>compléter gestion de l'exigence ou valeur</v>
      </c>
      <c r="O41" s="3"/>
    </row>
    <row r="42" spans="1:15" ht="14.5" thickBot="1" x14ac:dyDescent="0.3">
      <c r="A42" s="30" t="s">
        <v>95</v>
      </c>
      <c r="B42" s="33" t="s">
        <v>96</v>
      </c>
      <c r="C42" s="44" t="s">
        <v>11</v>
      </c>
      <c r="D42" s="24"/>
      <c r="E42" s="40">
        <v>3</v>
      </c>
      <c r="F42" s="22"/>
      <c r="G42" s="39" t="s">
        <v>110</v>
      </c>
      <c r="H42" s="16" t="e">
        <f>ROUND(IF(F42="Non",-1,IF(F42&lt;&gt;"Oui",IF(D42="-",IF((C42-F42)*#REF!&gt;-1,(C42-F42)*#REF!,-1),(F42-C42)*#REF!),10)),7)</f>
        <v>#VALUE!</v>
      </c>
      <c r="I42" s="41">
        <f t="shared" si="1"/>
        <v>3</v>
      </c>
      <c r="J42" s="26" t="s">
        <v>3</v>
      </c>
      <c r="K42" s="42" t="e">
        <f t="shared" si="2"/>
        <v>#VALUE!</v>
      </c>
      <c r="L42" s="17">
        <v>0</v>
      </c>
      <c r="M42" s="20" t="str">
        <f t="shared" si="3"/>
        <v/>
      </c>
      <c r="N42" s="21" t="str">
        <f t="shared" si="4"/>
        <v>compléter gestion de l'exigence ou valeur</v>
      </c>
      <c r="O42" s="3"/>
    </row>
    <row r="43" spans="1:15" ht="14.5" thickBot="1" x14ac:dyDescent="0.3">
      <c r="A43" s="31" t="s">
        <v>97</v>
      </c>
      <c r="B43" s="33" t="s">
        <v>98</v>
      </c>
      <c r="C43" s="46" t="s">
        <v>11</v>
      </c>
      <c r="D43" s="24"/>
      <c r="E43" s="48"/>
      <c r="F43" s="22"/>
      <c r="G43" s="37"/>
      <c r="H43" s="16" t="e">
        <f>ROUND(IF(F43="Non",-1,IF(F43&lt;&gt;"Oui",IF(D43="-",IF((C43-F43)*#REF!&gt;-1,(C43-F43)*#REF!,-1),(F43-C43)*#REF!),10)),7)</f>
        <v>#VALUE!</v>
      </c>
      <c r="I43" s="41">
        <f t="shared" si="1"/>
        <v>0</v>
      </c>
      <c r="J43" s="26" t="s">
        <v>2</v>
      </c>
      <c r="K43" s="42" t="e">
        <f t="shared" si="2"/>
        <v>#VALUE!</v>
      </c>
      <c r="L43" s="17">
        <v>0</v>
      </c>
      <c r="M43" s="20" t="str">
        <f t="shared" si="3"/>
        <v/>
      </c>
      <c r="N43" s="21" t="str">
        <f t="shared" si="4"/>
        <v>compléter gestion de l'exigence ou valeur</v>
      </c>
      <c r="O43" s="3"/>
    </row>
    <row r="44" spans="1:15" ht="14.5" thickBot="1" x14ac:dyDescent="0.3">
      <c r="A44" s="31" t="s">
        <v>99</v>
      </c>
      <c r="B44" s="33" t="s">
        <v>100</v>
      </c>
      <c r="C44" s="44">
        <v>1</v>
      </c>
      <c r="D44" s="24"/>
      <c r="E44" s="40">
        <v>10</v>
      </c>
      <c r="F44" s="22"/>
      <c r="G44" s="39" t="s">
        <v>115</v>
      </c>
      <c r="H44" s="16" t="e">
        <f>ROUND(IF(F44="Non",-1,IF(F44&lt;&gt;"Oui",IF(D44="-",IF((C44-F44)*#REF!&gt;-1,(C44-F44)*#REF!,-1),(F44-C44)*#REF!),10)),7)</f>
        <v>#REF!</v>
      </c>
      <c r="I44" s="41">
        <f t="shared" si="1"/>
        <v>10</v>
      </c>
      <c r="J44" s="26" t="s">
        <v>103</v>
      </c>
      <c r="K44" s="42" t="e">
        <f t="shared" si="2"/>
        <v>#REF!</v>
      </c>
      <c r="L44" s="17">
        <v>0</v>
      </c>
      <c r="M44" s="20" t="str">
        <f t="shared" si="3"/>
        <v/>
      </c>
      <c r="N44" s="21" t="str">
        <f t="shared" si="4"/>
        <v>compléter gestion de l'exigence ou valeur</v>
      </c>
      <c r="O44" s="3"/>
    </row>
    <row r="45" spans="1:15" ht="25" x14ac:dyDescent="0.25">
      <c r="A45" s="31" t="s">
        <v>101</v>
      </c>
      <c r="B45" s="33" t="s">
        <v>102</v>
      </c>
      <c r="C45" s="44" t="s">
        <v>11</v>
      </c>
      <c r="D45" s="24"/>
      <c r="E45" s="40">
        <v>3</v>
      </c>
      <c r="F45" s="22"/>
      <c r="G45" s="39" t="s">
        <v>110</v>
      </c>
      <c r="H45" s="16" t="e">
        <f>ROUND(IF(F45="Non",-1,IF(F45&lt;&gt;"Oui",IF(D45="-",IF((C45-F45)*#REF!&gt;-1,(C45-F45)*#REF!,-1),(F45-C45)*#REF!),10)),7)</f>
        <v>#VALUE!</v>
      </c>
      <c r="I45" s="41">
        <f t="shared" si="1"/>
        <v>3</v>
      </c>
      <c r="J45" s="26" t="s">
        <v>103</v>
      </c>
      <c r="K45" s="42" t="e">
        <f t="shared" si="2"/>
        <v>#VALUE!</v>
      </c>
      <c r="L45" s="17">
        <v>0</v>
      </c>
      <c r="M45" s="20" t="str">
        <f t="shared" si="3"/>
        <v/>
      </c>
      <c r="N45" s="21" t="str">
        <f t="shared" si="4"/>
        <v>compléter gestion de l'exigence ou valeur</v>
      </c>
      <c r="O45" s="3"/>
    </row>
    <row r="46" spans="1:15" ht="23" x14ac:dyDescent="0.5">
      <c r="A46" s="12"/>
      <c r="B46" s="4"/>
      <c r="C46" s="4"/>
      <c r="D46" s="4"/>
      <c r="E46" s="4"/>
      <c r="F46" s="4"/>
      <c r="G46" s="11"/>
      <c r="H46" s="13"/>
      <c r="I46" s="11"/>
      <c r="J46" s="14"/>
      <c r="K46" s="15"/>
      <c r="M46" s="34">
        <f>SUM(M9:M36)</f>
        <v>0</v>
      </c>
      <c r="N46" s="35">
        <f>SUM(E6:E51)</f>
        <v>111</v>
      </c>
      <c r="O46" s="3"/>
    </row>
    <row r="47" spans="1:15" x14ac:dyDescent="0.25">
      <c r="F47" s="4"/>
      <c r="J47" s="11"/>
    </row>
  </sheetData>
  <autoFilter ref="A3:O46" xr:uid="{00000000-0009-0000-0000-000000000000}"/>
  <mergeCells count="15">
    <mergeCell ref="A1:O1"/>
    <mergeCell ref="A3:A5"/>
    <mergeCell ref="B3:B5"/>
    <mergeCell ref="H3:H5"/>
    <mergeCell ref="N3:N5"/>
    <mergeCell ref="M3:M5"/>
    <mergeCell ref="A2:O2"/>
    <mergeCell ref="C3:C5"/>
    <mergeCell ref="G3:G5"/>
    <mergeCell ref="D3:D5"/>
    <mergeCell ref="J3:J5"/>
    <mergeCell ref="E3:E5"/>
    <mergeCell ref="K3:K5"/>
    <mergeCell ref="L3:L5"/>
    <mergeCell ref="F3:F5"/>
  </mergeCells>
  <phoneticPr fontId="2" type="noConversion"/>
  <conditionalFormatting sqref="N6:N45">
    <cfRule type="cellIs" dxfId="5" priority="135" operator="equal">
      <formula>TRUE</formula>
    </cfRule>
  </conditionalFormatting>
  <conditionalFormatting sqref="N6:N45">
    <cfRule type="cellIs" dxfId="4" priority="125" operator="equal">
      <formula>"NC"</formula>
    </cfRule>
  </conditionalFormatting>
  <conditionalFormatting sqref="N6:N45">
    <cfRule type="cellIs" dxfId="3" priority="59" operator="equal">
      <formula>"--"</formula>
    </cfRule>
  </conditionalFormatting>
  <conditionalFormatting sqref="N6:N45">
    <cfRule type="cellIs" dxfId="2" priority="58" operator="equal">
      <formula>"C"</formula>
    </cfRule>
  </conditionalFormatting>
  <conditionalFormatting sqref="K6:K45">
    <cfRule type="containsBlanks" dxfId="1" priority="4">
      <formula>LEN(TRIM(K6))=0</formula>
    </cfRule>
  </conditionalFormatting>
  <conditionalFormatting sqref="F6:F45">
    <cfRule type="containsBlanks" dxfId="0" priority="1">
      <formula>LEN(TRIM(F6))=0</formula>
    </cfRule>
  </conditionalFormatting>
  <dataValidations count="2">
    <dataValidation type="list" allowBlank="1" showInputMessage="1" showErrorMessage="1" sqref="J6:J45" xr:uid="{00000000-0002-0000-0000-000000000000}">
      <formula1 xml:space="preserve"> niveau</formula1>
    </dataValidation>
    <dataValidation type="list" allowBlank="1" showInputMessage="1" showErrorMessage="1" sqref="K6:K45" xr:uid="{00000000-0002-0000-0000-000001000000}">
      <formula1>Gestion_de_l_exigence_</formula1>
    </dataValidation>
  </dataValidations>
  <pageMargins left="0.55118110236220474" right="0.47244094488188981" top="0.70866141732283472" bottom="0.70866141732283472" header="0.51181102362204722" footer="0.39370078740157483"/>
  <pageSetup paperSize="9" scale="43" fitToHeight="0" orientation="landscape" r:id="rId1"/>
  <headerFooter alignWithMargins="0">
    <oddHeader>&amp;L&amp;P&amp;CMATRICE DES EXIGENCES
&amp;RDate</oddHeader>
    <oddFooter>&amp;L&amp;9GEN-F76-2(GEN-SCI-15)&amp;R&amp;G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xr:uid="{00000000-0002-0000-0000-000002000000}">
          <x14:formula1>
            <xm:f>LEXIQUE!$D$3:$D$4</xm:f>
          </x14:formula1>
          <xm:sqref>F6:F45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66"/>
  <sheetViews>
    <sheetView workbookViewId="0">
      <selection activeCell="G27" sqref="G27"/>
    </sheetView>
  </sheetViews>
  <sheetFormatPr baseColWidth="10" defaultColWidth="11.453125" defaultRowHeight="12.5" x14ac:dyDescent="0.25"/>
  <cols>
    <col min="1" max="1" width="18.7265625" style="3" customWidth="1"/>
    <col min="2" max="2" width="11.453125" style="3"/>
    <col min="3" max="3" width="10.7265625" style="3" bestFit="1" customWidth="1"/>
    <col min="4" max="5" width="11.453125" style="3"/>
    <col min="6" max="6" width="21.81640625" style="3" customWidth="1"/>
    <col min="7" max="16384" width="11.453125" style="3"/>
  </cols>
  <sheetData>
    <row r="1" spans="1:7" x14ac:dyDescent="0.25">
      <c r="A1" s="1" t="s">
        <v>9</v>
      </c>
      <c r="C1" s="74" t="s">
        <v>10</v>
      </c>
      <c r="D1" s="74"/>
      <c r="E1" s="1" t="s">
        <v>18</v>
      </c>
      <c r="F1" s="5"/>
      <c r="G1" s="5"/>
    </row>
    <row r="2" spans="1:7" x14ac:dyDescent="0.25">
      <c r="A2" s="1" t="s">
        <v>6</v>
      </c>
      <c r="C2" s="1"/>
      <c r="D2" s="1"/>
      <c r="E2" s="1"/>
      <c r="F2" s="5"/>
      <c r="G2" s="5"/>
    </row>
    <row r="3" spans="1:7" x14ac:dyDescent="0.25">
      <c r="A3" s="1" t="s">
        <v>7</v>
      </c>
      <c r="C3" s="1" t="s">
        <v>11</v>
      </c>
      <c r="D3" s="1" t="s">
        <v>11</v>
      </c>
      <c r="E3" s="1">
        <v>10</v>
      </c>
      <c r="F3" s="5"/>
      <c r="G3" s="5"/>
    </row>
    <row r="4" spans="1:7" x14ac:dyDescent="0.25">
      <c r="A4" s="1" t="s">
        <v>4</v>
      </c>
      <c r="C4" s="1" t="s">
        <v>21</v>
      </c>
      <c r="D4" s="1" t="s">
        <v>12</v>
      </c>
      <c r="E4" s="1">
        <v>0</v>
      </c>
      <c r="F4" s="5"/>
      <c r="G4" s="5"/>
    </row>
    <row r="5" spans="1:7" x14ac:dyDescent="0.25">
      <c r="A5" s="1" t="s">
        <v>8</v>
      </c>
      <c r="C5" s="1">
        <v>0</v>
      </c>
      <c r="D5" s="1">
        <v>0</v>
      </c>
      <c r="E5" s="1">
        <v>0</v>
      </c>
      <c r="F5" s="10"/>
      <c r="G5" s="10"/>
    </row>
    <row r="6" spans="1:7" x14ac:dyDescent="0.25">
      <c r="A6" s="4"/>
      <c r="C6" s="1">
        <v>1</v>
      </c>
      <c r="D6" s="1">
        <v>1</v>
      </c>
      <c r="E6" s="1">
        <v>1</v>
      </c>
      <c r="F6" s="10"/>
      <c r="G6" s="10"/>
    </row>
    <row r="7" spans="1:7" x14ac:dyDescent="0.25">
      <c r="A7" s="4"/>
      <c r="C7" s="1">
        <v>2</v>
      </c>
      <c r="D7" s="1">
        <v>2</v>
      </c>
      <c r="E7" s="1">
        <v>2</v>
      </c>
      <c r="F7" s="10"/>
      <c r="G7" s="10"/>
    </row>
    <row r="8" spans="1:7" x14ac:dyDescent="0.25">
      <c r="A8" s="4"/>
      <c r="C8" s="1">
        <v>3</v>
      </c>
      <c r="D8" s="1">
        <v>3</v>
      </c>
      <c r="E8" s="1">
        <v>3</v>
      </c>
      <c r="F8" s="10"/>
      <c r="G8" s="10"/>
    </row>
    <row r="9" spans="1:7" x14ac:dyDescent="0.25">
      <c r="A9" s="4"/>
      <c r="C9" s="1">
        <v>4</v>
      </c>
      <c r="D9" s="1">
        <v>4</v>
      </c>
      <c r="E9" s="1">
        <v>4</v>
      </c>
      <c r="F9" s="10"/>
      <c r="G9" s="10"/>
    </row>
    <row r="10" spans="1:7" x14ac:dyDescent="0.25">
      <c r="A10" s="4"/>
      <c r="C10" s="1">
        <v>5</v>
      </c>
      <c r="D10" s="1">
        <v>5</v>
      </c>
      <c r="E10" s="1">
        <v>5</v>
      </c>
    </row>
    <row r="11" spans="1:7" x14ac:dyDescent="0.25">
      <c r="A11" s="4"/>
      <c r="C11" s="1">
        <v>6</v>
      </c>
      <c r="D11" s="1">
        <v>6</v>
      </c>
      <c r="E11" s="1">
        <v>6</v>
      </c>
    </row>
    <row r="12" spans="1:7" x14ac:dyDescent="0.25">
      <c r="A12" s="4"/>
      <c r="C12" s="1">
        <v>7</v>
      </c>
      <c r="D12" s="1">
        <v>7</v>
      </c>
      <c r="E12" s="1">
        <v>7</v>
      </c>
    </row>
    <row r="13" spans="1:7" x14ac:dyDescent="0.25">
      <c r="A13" s="4"/>
      <c r="C13" s="1">
        <v>8</v>
      </c>
      <c r="D13" s="1">
        <v>8</v>
      </c>
      <c r="E13" s="1">
        <v>8</v>
      </c>
    </row>
    <row r="14" spans="1:7" x14ac:dyDescent="0.25">
      <c r="A14" s="4"/>
      <c r="C14" s="1">
        <v>9</v>
      </c>
      <c r="D14" s="1">
        <v>9</v>
      </c>
      <c r="E14" s="1">
        <v>9</v>
      </c>
    </row>
    <row r="15" spans="1:7" x14ac:dyDescent="0.25">
      <c r="A15" s="4"/>
      <c r="C15" s="1">
        <v>10</v>
      </c>
      <c r="D15" s="1">
        <v>10</v>
      </c>
      <c r="E15" s="1">
        <v>10</v>
      </c>
    </row>
    <row r="16" spans="1:7" x14ac:dyDescent="0.25">
      <c r="A16" s="4"/>
    </row>
    <row r="17" spans="1:4" x14ac:dyDescent="0.25">
      <c r="A17" s="4"/>
    </row>
    <row r="18" spans="1:4" x14ac:dyDescent="0.25">
      <c r="A18" s="4"/>
    </row>
    <row r="19" spans="1:4" x14ac:dyDescent="0.25">
      <c r="A19" s="4"/>
    </row>
    <row r="20" spans="1:4" x14ac:dyDescent="0.25">
      <c r="A20" s="4"/>
      <c r="C20" s="74" t="s">
        <v>13</v>
      </c>
      <c r="D20" s="74"/>
    </row>
    <row r="21" spans="1:4" x14ac:dyDescent="0.25">
      <c r="A21" s="4"/>
      <c r="C21" s="1" t="s">
        <v>20</v>
      </c>
      <c r="D21" s="7" t="s">
        <v>2</v>
      </c>
    </row>
    <row r="22" spans="1:4" x14ac:dyDescent="0.25">
      <c r="A22" s="4"/>
      <c r="C22" s="1" t="s">
        <v>1</v>
      </c>
      <c r="D22" s="7" t="s">
        <v>3</v>
      </c>
    </row>
    <row r="23" spans="1:4" x14ac:dyDescent="0.25">
      <c r="A23" s="4"/>
      <c r="C23" s="2" t="s">
        <v>14</v>
      </c>
      <c r="D23" s="8" t="s">
        <v>15</v>
      </c>
    </row>
    <row r="24" spans="1:4" x14ac:dyDescent="0.25">
      <c r="A24" s="4"/>
    </row>
    <row r="25" spans="1:4" x14ac:dyDescent="0.25">
      <c r="A25" s="4"/>
    </row>
    <row r="26" spans="1:4" x14ac:dyDescent="0.25">
      <c r="A26" s="4"/>
    </row>
    <row r="27" spans="1:4" x14ac:dyDescent="0.25">
      <c r="A27" s="4"/>
    </row>
    <row r="28" spans="1:4" x14ac:dyDescent="0.25">
      <c r="A28" s="4"/>
    </row>
    <row r="29" spans="1:4" x14ac:dyDescent="0.25">
      <c r="A29" s="4"/>
    </row>
    <row r="30" spans="1:4" x14ac:dyDescent="0.25">
      <c r="A30" s="4"/>
    </row>
    <row r="31" spans="1:4" x14ac:dyDescent="0.25">
      <c r="A31" s="4"/>
    </row>
    <row r="32" spans="1:4" x14ac:dyDescent="0.25">
      <c r="A32" s="4"/>
    </row>
    <row r="33" spans="1:1" x14ac:dyDescent="0.25">
      <c r="A33" s="4"/>
    </row>
    <row r="34" spans="1:1" x14ac:dyDescent="0.25">
      <c r="A34" s="4"/>
    </row>
    <row r="35" spans="1:1" x14ac:dyDescent="0.25">
      <c r="A35" s="4"/>
    </row>
    <row r="36" spans="1:1" x14ac:dyDescent="0.25">
      <c r="A36" s="4"/>
    </row>
    <row r="37" spans="1:1" x14ac:dyDescent="0.25">
      <c r="A37" s="4"/>
    </row>
    <row r="38" spans="1:1" x14ac:dyDescent="0.25">
      <c r="A38" s="4"/>
    </row>
    <row r="39" spans="1:1" x14ac:dyDescent="0.25">
      <c r="A39" s="4"/>
    </row>
    <row r="40" spans="1:1" x14ac:dyDescent="0.25">
      <c r="A40" s="4"/>
    </row>
    <row r="41" spans="1:1" x14ac:dyDescent="0.25">
      <c r="A41" s="4"/>
    </row>
    <row r="42" spans="1:1" x14ac:dyDescent="0.25">
      <c r="A42" s="4"/>
    </row>
    <row r="43" spans="1:1" x14ac:dyDescent="0.25">
      <c r="A43" s="4"/>
    </row>
    <row r="44" spans="1:1" x14ac:dyDescent="0.25">
      <c r="A44" s="4"/>
    </row>
    <row r="45" spans="1:1" x14ac:dyDescent="0.25">
      <c r="A45" s="4"/>
    </row>
    <row r="46" spans="1:1" x14ac:dyDescent="0.25">
      <c r="A46" s="4"/>
    </row>
    <row r="47" spans="1:1" x14ac:dyDescent="0.25">
      <c r="A47" s="4"/>
    </row>
    <row r="48" spans="1:1" x14ac:dyDescent="0.25">
      <c r="A48" s="4"/>
    </row>
    <row r="49" spans="1:1" x14ac:dyDescent="0.25">
      <c r="A49" s="4"/>
    </row>
    <row r="50" spans="1:1" x14ac:dyDescent="0.25">
      <c r="A50" s="4"/>
    </row>
    <row r="51" spans="1:1" x14ac:dyDescent="0.25">
      <c r="A51" s="4"/>
    </row>
    <row r="52" spans="1:1" x14ac:dyDescent="0.25">
      <c r="A52" s="4"/>
    </row>
    <row r="53" spans="1:1" x14ac:dyDescent="0.25">
      <c r="A53" s="4"/>
    </row>
    <row r="54" spans="1:1" x14ac:dyDescent="0.25">
      <c r="A54" s="4"/>
    </row>
    <row r="55" spans="1:1" x14ac:dyDescent="0.25">
      <c r="A55" s="4"/>
    </row>
    <row r="56" spans="1:1" x14ac:dyDescent="0.25">
      <c r="A56" s="4"/>
    </row>
    <row r="57" spans="1:1" x14ac:dyDescent="0.25">
      <c r="A57" s="4"/>
    </row>
    <row r="58" spans="1:1" x14ac:dyDescent="0.25">
      <c r="A58" s="4"/>
    </row>
    <row r="59" spans="1:1" x14ac:dyDescent="0.25">
      <c r="A59" s="4"/>
    </row>
    <row r="60" spans="1:1" x14ac:dyDescent="0.25">
      <c r="A60" s="4"/>
    </row>
    <row r="61" spans="1:1" x14ac:dyDescent="0.25">
      <c r="A61" s="4"/>
    </row>
    <row r="62" spans="1:1" x14ac:dyDescent="0.25">
      <c r="A62" s="4"/>
    </row>
    <row r="63" spans="1:1" x14ac:dyDescent="0.25">
      <c r="A63" s="4"/>
    </row>
    <row r="64" spans="1:1" x14ac:dyDescent="0.25">
      <c r="A64" s="4"/>
    </row>
    <row r="65" spans="1:1" x14ac:dyDescent="0.25">
      <c r="A65" s="4"/>
    </row>
    <row r="66" spans="1:1" x14ac:dyDescent="0.25">
      <c r="A66" s="4"/>
    </row>
  </sheetData>
  <mergeCells count="2">
    <mergeCell ref="C1:D1"/>
    <mergeCell ref="C20:D20"/>
  </mergeCells>
  <phoneticPr fontId="2" type="noConversion"/>
  <pageMargins left="0.55118110236220474" right="0.47244094488188981" top="0.70866141732283472" bottom="0.70866141732283472" header="0.51181102362204722" footer="0.39370078740157483"/>
  <pageSetup paperSize="9" orientation="landscape" r:id="rId1"/>
  <headerFooter alignWithMargins="0">
    <oddHeader>&amp;L&amp;P&amp;CMATRICE DES EXIGENCES
&amp;RDate</oddHeader>
    <oddFooter>&amp;L&amp;9GEN-F76-2(GEN-SCI-15)&amp;R&amp;G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8</vt:i4>
      </vt:variant>
    </vt:vector>
  </HeadingPairs>
  <TitlesOfParts>
    <vt:vector size="10" baseType="lpstr">
      <vt:lpstr>Matrice Synthèse</vt:lpstr>
      <vt:lpstr>LEXIQUE</vt:lpstr>
      <vt:lpstr>Article</vt:lpstr>
      <vt:lpstr>gestion</vt:lpstr>
      <vt:lpstr>Gestion_de_l_exigence</vt:lpstr>
      <vt:lpstr>Gestion_de_l_exigence_</vt:lpstr>
      <vt:lpstr>'Matrice Synthèse'!Impression_des_titres</vt:lpstr>
      <vt:lpstr>Méthode</vt:lpstr>
      <vt:lpstr>niveau</vt:lpstr>
      <vt:lpstr>Phase</vt:lpstr>
    </vt:vector>
  </TitlesOfParts>
  <Company>ONERA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Matrice des exigences, des tests et de synthèse</dc:title>
  <dc:subject>V &amp; V</dc:subject>
  <dc:creator>Dupouy Paul-Edouard</dc:creator>
  <dc:description>Chnagement police (Arial)_x000d_
Associé au mémento GEN-SCI-15_x000d_
Une version anglaise existe GEN-F77-1</dc:description>
  <cp:lastModifiedBy>Baskaran Bavanja</cp:lastModifiedBy>
  <cp:lastPrinted>2024-02-22T13:32:16Z</cp:lastPrinted>
  <dcterms:created xsi:type="dcterms:W3CDTF">2005-04-01T07:54:25Z</dcterms:created>
  <dcterms:modified xsi:type="dcterms:W3CDTF">2025-11-07T14:26:36Z</dcterms:modified>
  <cp:category>Modèle</cp:category>
</cp:coreProperties>
</file>